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872" yWindow="120" windowWidth="14256" windowHeight="13176" firstSheet="1" activeTab="1"/>
  </bookViews>
  <sheets>
    <sheet name="Rekapitulácia stavby" sheetId="1" state="veryHidden" r:id="rId1"/>
    <sheet name="2.SO2 - Drobná architektúra" sheetId="2" r:id="rId2"/>
  </sheets>
  <definedNames>
    <definedName name="_xlnm._FilterDatabase" localSheetId="1" hidden="1">'2.SO2 - Drobná architektúra'!$C$120:$K$149</definedName>
    <definedName name="_xlnm.Print_Titles" localSheetId="1">'2.SO2 - Drobná architektúra'!$120:$120</definedName>
    <definedName name="_xlnm.Print_Titles" localSheetId="0">'Rekapitulácia stavby'!$92:$92</definedName>
    <definedName name="_xlnm.Print_Area" localSheetId="1">'2.SO2 - Drobná architektúra'!$C$4:$J$76,'2.SO2 - Drobná architektúra'!$C$108:$J$149</definedName>
    <definedName name="_xlnm.Print_Area" localSheetId="0">'Rekapitulácia stavby'!$D$4:$AO$76,'Rekapitulácia stavby'!$C$82:$AQ$96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49" i="2"/>
  <c r="BH149" i="2"/>
  <c r="BG149" i="2"/>
  <c r="BE149" i="2"/>
  <c r="T149" i="2"/>
  <c r="T148" i="2" s="1"/>
  <c r="R149" i="2"/>
  <c r="R148" i="2" s="1"/>
  <c r="P149" i="2"/>
  <c r="P148" i="2" s="1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J118" i="2"/>
  <c r="J117" i="2"/>
  <c r="F117" i="2"/>
  <c r="F115" i="2"/>
  <c r="E113" i="2"/>
  <c r="J92" i="2"/>
  <c r="J91" i="2"/>
  <c r="F91" i="2"/>
  <c r="F89" i="2"/>
  <c r="E87" i="2"/>
  <c r="J18" i="2"/>
  <c r="E18" i="2"/>
  <c r="F118" i="2"/>
  <c r="J17" i="2"/>
  <c r="J115" i="2"/>
  <c r="E7" i="2"/>
  <c r="E85" i="2" s="1"/>
  <c r="L90" i="1"/>
  <c r="AM90" i="1"/>
  <c r="AM89" i="1"/>
  <c r="L89" i="1"/>
  <c r="AM87" i="1"/>
  <c r="L87" i="1"/>
  <c r="L85" i="1"/>
  <c r="L84" i="1"/>
  <c r="BK149" i="2"/>
  <c r="J149" i="2"/>
  <c r="BK147" i="2"/>
  <c r="J147" i="2"/>
  <c r="BK146" i="2"/>
  <c r="J146" i="2"/>
  <c r="BK145" i="2"/>
  <c r="J145" i="2"/>
  <c r="BK144" i="2"/>
  <c r="J144" i="2"/>
  <c r="BK143" i="2"/>
  <c r="J143" i="2"/>
  <c r="BK142" i="2"/>
  <c r="J142" i="2"/>
  <c r="BK141" i="2"/>
  <c r="J141" i="2"/>
  <c r="BK140" i="2"/>
  <c r="J140" i="2"/>
  <c r="BK138" i="2"/>
  <c r="J138" i="2"/>
  <c r="J137" i="2"/>
  <c r="BK136" i="2"/>
  <c r="J135" i="2"/>
  <c r="BK134" i="2"/>
  <c r="BK133" i="2"/>
  <c r="J132" i="2"/>
  <c r="BK131" i="2"/>
  <c r="BK130" i="2"/>
  <c r="BK127" i="2"/>
  <c r="BK125" i="2"/>
  <c r="BK137" i="2"/>
  <c r="J136" i="2"/>
  <c r="BK135" i="2"/>
  <c r="J133" i="2"/>
  <c r="BK132" i="2"/>
  <c r="J130" i="2"/>
  <c r="J128" i="2"/>
  <c r="J124" i="2"/>
  <c r="J134" i="2"/>
  <c r="J131" i="2"/>
  <c r="BK128" i="2"/>
  <c r="J127" i="2"/>
  <c r="J125" i="2"/>
  <c r="BK124" i="2"/>
  <c r="AS94" i="1"/>
  <c r="BK123" i="2" l="1"/>
  <c r="J123" i="2" s="1"/>
  <c r="J98" i="2" s="1"/>
  <c r="P123" i="2"/>
  <c r="R123" i="2"/>
  <c r="T123" i="2"/>
  <c r="BK129" i="2"/>
  <c r="J129" i="2" s="1"/>
  <c r="J99" i="2" s="1"/>
  <c r="P129" i="2"/>
  <c r="R129" i="2"/>
  <c r="T129" i="2"/>
  <c r="BK139" i="2"/>
  <c r="J139" i="2" s="1"/>
  <c r="J100" i="2" s="1"/>
  <c r="P139" i="2"/>
  <c r="R139" i="2"/>
  <c r="T139" i="2"/>
  <c r="J89" i="2"/>
  <c r="BF131" i="2"/>
  <c r="BF132" i="2"/>
  <c r="BF133" i="2"/>
  <c r="E111" i="2"/>
  <c r="BF124" i="2"/>
  <c r="BF125" i="2"/>
  <c r="BF128" i="2"/>
  <c r="BF130" i="2"/>
  <c r="BF134" i="2"/>
  <c r="BF135" i="2"/>
  <c r="F92" i="2"/>
  <c r="BF127" i="2"/>
  <c r="BF136" i="2"/>
  <c r="BF137" i="2"/>
  <c r="BF138" i="2"/>
  <c r="BF140" i="2"/>
  <c r="BF141" i="2"/>
  <c r="BF142" i="2"/>
  <c r="BF143" i="2"/>
  <c r="BF144" i="2"/>
  <c r="BF145" i="2"/>
  <c r="BF146" i="2"/>
  <c r="BF147" i="2"/>
  <c r="BF149" i="2"/>
  <c r="BK148" i="2"/>
  <c r="J148" i="2" s="1"/>
  <c r="J101" i="2" s="1"/>
  <c r="J33" i="2"/>
  <c r="AV95" i="1" s="1"/>
  <c r="F33" i="2"/>
  <c r="AZ95" i="1" s="1"/>
  <c r="AZ94" i="1" s="1"/>
  <c r="AV94" i="1" s="1"/>
  <c r="AK29" i="1" s="1"/>
  <c r="F37" i="2"/>
  <c r="BD95" i="1" s="1"/>
  <c r="BD94" i="1" s="1"/>
  <c r="W33" i="1" s="1"/>
  <c r="F35" i="2"/>
  <c r="BB95" i="1" s="1"/>
  <c r="BB94" i="1" s="1"/>
  <c r="AX94" i="1" s="1"/>
  <c r="F36" i="2"/>
  <c r="BC95" i="1" s="1"/>
  <c r="BC94" i="1" s="1"/>
  <c r="W32" i="1" s="1"/>
  <c r="T122" i="2" l="1"/>
  <c r="T121" i="2" s="1"/>
  <c r="P122" i="2"/>
  <c r="P121" i="2" s="1"/>
  <c r="AU95" i="1" s="1"/>
  <c r="AU94" i="1" s="1"/>
  <c r="R122" i="2"/>
  <c r="R121" i="2" s="1"/>
  <c r="BK122" i="2"/>
  <c r="J122" i="2" s="1"/>
  <c r="J97" i="2" s="1"/>
  <c r="W31" i="1"/>
  <c r="AY94" i="1"/>
  <c r="F34" i="2"/>
  <c r="BA95" i="1" s="1"/>
  <c r="BA94" i="1" s="1"/>
  <c r="AW94" i="1" s="1"/>
  <c r="AK30" i="1" s="1"/>
  <c r="W29" i="1"/>
  <c r="J34" i="2"/>
  <c r="AW95" i="1" s="1"/>
  <c r="AT95" i="1" s="1"/>
  <c r="BK121" i="2" l="1"/>
  <c r="J121" i="2" s="1"/>
  <c r="J96" i="2" s="1"/>
  <c r="AT94" i="1"/>
  <c r="W30" i="1"/>
  <c r="J30" i="2" l="1"/>
  <c r="AG95" i="1" s="1"/>
  <c r="AG94" i="1" s="1"/>
  <c r="AK26" i="1" s="1"/>
  <c r="AK35" i="1" s="1"/>
  <c r="AN94" i="1" l="1"/>
  <c r="J39" i="2"/>
  <c r="AN95" i="1"/>
</calcChain>
</file>

<file path=xl/sharedStrings.xml><?xml version="1.0" encoding="utf-8"?>
<sst xmlns="http://schemas.openxmlformats.org/spreadsheetml/2006/main" count="585" uniqueCount="197">
  <si>
    <t>Export Komplet</t>
  </si>
  <si>
    <t/>
  </si>
  <si>
    <t>2.0</t>
  </si>
  <si>
    <t>False</t>
  </si>
  <si>
    <t>{f92077ea-3364-46e0-8823-c90c26b0ef90}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</si>
  <si>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</si>
  <si>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</si>
  <si>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</si>
  <si>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</si>
  <si>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</si>
  <si>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</si>
  <si>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20-21</t>
  </si>
  <si>
    <t>Stavba:</t>
  </si>
  <si>
    <t>TT_DVOR 2_Hospodárska od Sládkovičovej po Študentskú</t>
  </si>
  <si>
    <t>JKSO:</t>
  </si>
  <si>
    <t>KS:</t>
  </si>
  <si>
    <t>Miesto:</t>
  </si>
  <si>
    <t>Trnava</t>
  </si>
  <si>
    <t>Dátum:</t>
  </si>
  <si>
    <t>15. 8. 2020</t>
  </si>
  <si>
    <t>Objednávateľ:</t>
  </si>
  <si>
    <t>IČO:</t>
  </si>
  <si>
    <t>mesto Trnava</t>
  </si>
  <si>
    <t>IČ DPH:</t>
  </si>
  <si>
    <t>Zhotoviteľ:</t>
  </si>
  <si>
    <t xml:space="preserve"> </t>
  </si>
  <si>
    <t>Projektant:</t>
  </si>
  <si>
    <t>Rudbeckia s.r.o.</t>
  </si>
  <si>
    <t>True</t>
  </si>
  <si>
    <t>0,01</t>
  </si>
  <si>
    <t>Spracovateľ:</t>
  </si>
  <si>
    <t>Ing. Júlia Straňáková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</si>
  <si>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</si>
  <si>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</si>
  <si>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</si>
  <si>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</si>
  <si>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</si>
  <si>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</si>
  <si>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</si>
  <si>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</si>
  <si>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</si>
  <si>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</si>
  <si>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</si>
  <si>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</si>
  <si>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</si>
  <si>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</si>
  <si>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</si>
  <si>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</si>
  <si>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</si>
  <si>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</si>
  <si>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</si>
  <si>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</si>
  <si>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</si>
  <si>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</si>
  <si>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</si>
  <si>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</si>
  <si>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</si>
  <si>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</si>
  <si>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</si>
  <si>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</si>
  <si>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</si>
  <si>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</si>
  <si>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</si>
  <si>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</si>
  <si>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</si>
  <si>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</si>
  <si>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</si>
  <si>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</si>
  <si>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</si>
  <si>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</si>
  <si>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</si>
  <si>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</si>
  <si>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</si>
  <si>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</si>
  <si>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</si>
  <si>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</si>
  <si>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</si>
  <si>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</si>
  <si>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2.SO2</t>
  </si>
  <si>
    <t>Drobná architektúra</t>
  </si>
  <si>
    <t>STA</t>
  </si>
  <si>
    <t>1</t>
  </si>
  <si>
    <t>{d526a612-147b-413d-915f-4d8a59cc191e}</t>
  </si>
  <si>
    <t>KRYCÍ LIST ROZPOČTU</t>
  </si>
  <si>
    <t>Objekt:</t>
  </si>
  <si>
    <t>2.SO2 - Drobná architektúra</t>
  </si>
  <si>
    <t>REKAPITULÁCIA ROZPOČTU</t>
  </si>
  <si>
    <t>Kód dielu - Popis</t>
  </si>
  <si>
    <t>Cena celkom [EUR]</t>
  </si>
  <si>
    <t>Náklady z rozpočtu</t>
  </si>
  <si>
    <t>-1</t>
  </si>
  <si>
    <t>HSV - HSV</t>
  </si>
  <si>
    <t xml:space="preserve">    1.1 - Prípravné práce</t>
  </si>
  <si>
    <t xml:space="preserve">    1.2 - Mobilár</t>
  </si>
  <si>
    <t xml:space="preserve">    1.3 - Herné prvky</t>
  </si>
  <si>
    <t xml:space="preserve">    1.4 - Dopadová plocha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</si>
  <si>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</si>
  <si>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</si>
  <si>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</si>
  <si>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</si>
  <si>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</si>
  <si>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</si>
  <si>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</si>
  <si>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</si>
  <si>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</si>
  <si>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</si>
  <si>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</si>
  <si>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</si>
  <si>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</si>
  <si>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ROZPOCET</t>
  </si>
  <si>
    <t>1.1</t>
  </si>
  <si>
    <t>Prípravné práce</t>
  </si>
  <si>
    <t>K</t>
  </si>
  <si>
    <t>3 006.D</t>
  </si>
  <si>
    <t>Demontáž prvkov mobiliáru a herných prvkov s betónovou patkou (lavičky, sušiak, prašiak, herné prvky, oplotenie)</t>
  </si>
  <si>
    <t>hod</t>
  </si>
  <si>
    <t>512</t>
  </si>
  <si>
    <t>2</t>
  </si>
  <si>
    <t>1755221620</t>
  </si>
  <si>
    <t>979084212.S</t>
  </si>
  <si>
    <t>Vodorovná doprava vybúraných hmôt po suchu s naložením a so zložením na vzdialenosť do 50 m</t>
  </si>
  <si>
    <t>t</t>
  </si>
  <si>
    <t>4</t>
  </si>
  <si>
    <t>-83345090</t>
  </si>
  <si>
    <t>VV</t>
  </si>
  <si>
    <t>(20*0,2*2,2)"betón"+4"kov"+0,5"drevo"</t>
  </si>
  <si>
    <t>3</t>
  </si>
  <si>
    <t>979084219.S</t>
  </si>
  <si>
    <t>Príplatok k cene za každých ďalších aj začatých 5 km nad 5 km</t>
  </si>
  <si>
    <t>676590813</t>
  </si>
  <si>
    <t>171209002.S.S</t>
  </si>
  <si>
    <t>Poplatok za skladovanie - stavebný odpad</t>
  </si>
  <si>
    <t>2069922696</t>
  </si>
  <si>
    <t>1.2</t>
  </si>
  <si>
    <t>Mobilár</t>
  </si>
  <si>
    <t>M</t>
  </si>
  <si>
    <t>M1</t>
  </si>
  <si>
    <t>ks</t>
  </si>
  <si>
    <t>8</t>
  </si>
  <si>
    <t>-38315052</t>
  </si>
  <si>
    <t>M2</t>
  </si>
  <si>
    <t>-2146760486</t>
  </si>
  <si>
    <t>M3</t>
  </si>
  <si>
    <t>-702663700</t>
  </si>
  <si>
    <t>M4</t>
  </si>
  <si>
    <t>1114598239</t>
  </si>
  <si>
    <t>M5</t>
  </si>
  <si>
    <t>1922708122</t>
  </si>
  <si>
    <t>M6</t>
  </si>
  <si>
    <t>-140127368</t>
  </si>
  <si>
    <t>M7</t>
  </si>
  <si>
    <t>Sušiak na bielizeň, dodávka a montáž</t>
  </si>
  <si>
    <t>299608539</t>
  </si>
  <si>
    <t>M8</t>
  </si>
  <si>
    <t>Šnúra na prádlo, dodávka a montáž</t>
  </si>
  <si>
    <t>1391977286</t>
  </si>
  <si>
    <t>M9</t>
  </si>
  <si>
    <t>Lavička - drevený hranol, dodávka a montáž</t>
  </si>
  <si>
    <t>-824958526</t>
  </si>
  <si>
    <t>1.3</t>
  </si>
  <si>
    <t>Herné prvky</t>
  </si>
  <si>
    <t>H1</t>
  </si>
  <si>
    <t>1919733125</t>
  </si>
  <si>
    <t>H2</t>
  </si>
  <si>
    <t>Infotabuľa - grafika, tlač, montáž</t>
  </si>
  <si>
    <t>136290503</t>
  </si>
  <si>
    <t>H3</t>
  </si>
  <si>
    <t>-1422048568</t>
  </si>
  <si>
    <t>H4</t>
  </si>
  <si>
    <t>970082787</t>
  </si>
  <si>
    <t>H5</t>
  </si>
  <si>
    <t>-1774982503</t>
  </si>
  <si>
    <t>H6</t>
  </si>
  <si>
    <t>1543158080</t>
  </si>
  <si>
    <t>H7</t>
  </si>
  <si>
    <t>-1868318209</t>
  </si>
  <si>
    <t>H8</t>
  </si>
  <si>
    <t>-1174093242</t>
  </si>
  <si>
    <t>1.4</t>
  </si>
  <si>
    <t>Dopadová plocha</t>
  </si>
  <si>
    <t>77744.102</t>
  </si>
  <si>
    <t>m2</t>
  </si>
  <si>
    <t>971647842</t>
  </si>
  <si>
    <t>Lavička s operadlom dlhá, referenčný výrobok mmcité PQA153r – portiqoa, dodávka a montáž</t>
  </si>
  <si>
    <t>Odpadkový kôš so strieškou, referenčný výrobok mmcité PRX315r – prax, spodná stavba, dodávka a montáž</t>
  </si>
  <si>
    <t>Piknikový stôl, referenčný výrobok mmcité TBL101 – tably, spodná stavba, montáž, dodávka</t>
  </si>
  <si>
    <t>Lavička k piknikovému stolu s operadlom, referenčný výrobok mmcité PQA151r – portiqoa, spodná stavba, montáž, dodávka</t>
  </si>
  <si>
    <t>Lavička k piknikovému stolu bez operadla, referenčný výrobok mmcité PQA111r – portiqoa, spodná stavba, montáž, dodávka</t>
  </si>
  <si>
    <t>Stojan na bicykle, referenčný výrobok mmcité SL505– lotlimit, spodná stavba, montáž, dodávka</t>
  </si>
  <si>
    <t>Infotabuľa-konštrukcia, referenčný výrobok (playcité WD-0131-00– informačný 
panel, spodná stavba, montáž, dodávka</t>
  </si>
  <si>
    <t>Herná zostava so šmykľavkou, referenčný výrobok playcité DI-0008-00 tripo, dodávka a montáž</t>
  </si>
  <si>
    <t>Hojdačka reťazová, referenčný výrobok playcité DI-0002-00 rámová reťazová hojdačka, dodávka a montáž</t>
  </si>
  <si>
    <t>Preliezka - hrazda jednomiestna, referenčný výrobok playcité WD-0017-00 hrazda, dodávka a montáž</t>
  </si>
  <si>
    <t>Hojdačka pružinová dvojmiestna, referenčný výrobok playcité RR-0540-00 pružinová hojdačka, dodávka a montáž</t>
  </si>
  <si>
    <t>Hojdačka pružinová jednomiestna, referenčný výrobok playcité DI-0170-00 pružinová hojdačka,  dodávka a montáž</t>
  </si>
  <si>
    <t>Trampolína, referenčný výrobok 4soft trampolína Kids Tramp „Playground XL“ – štvorcová, dodávka a montáž</t>
  </si>
  <si>
    <t>Plochy  pre  športoviská z liatej gumy  hr.35+11mm (35 mm SBR+11 mm EPDM), referenčný výrobok 4soft – SmartSoft, dodávka a montáž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</si>
</sst>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0" fillId="0" borderId="0" xfId="0" applyNumberFormat="1" applyFont="1" applyAlignment="1"/>
    <xf numFmtId="166" fontId="28" fillId="0" borderId="12" xfId="0" applyNumberFormat="1" applyFont="1" applyBorder="1" applyAlignment="1"/>
    <xf numFmtId="166" fontId="28" fillId="0" borderId="13" xfId="0" applyNumberFormat="1" applyFont="1" applyBorder="1" applyAlignment="1"/>
    <xf numFmtId="167" fontId="29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8" fillId="0" borderId="22" xfId="0" applyFont="1" applyBorder="1" applyAlignment="1" applyProtection="1">
      <alignment horizontal="center" vertical="center"/>
      <protection locked="0"/>
    </xf>
    <xf numFmtId="49" fontId="18" fillId="0" borderId="22" xfId="0" applyNumberFormat="1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left" vertical="center" wrapText="1"/>
      <protection locked="0"/>
    </xf>
    <xf numFmtId="0" fontId="18" fillId="0" borderId="22" xfId="0" applyFont="1" applyBorder="1" applyAlignment="1" applyProtection="1">
      <alignment horizontal="center" vertical="center" wrapText="1"/>
      <protection locked="0"/>
    </xf>
    <xf numFmtId="167" fontId="18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167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Border="1" applyAlignment="1">
      <alignment horizontal="center" vertical="center"/>
    </xf>
    <xf numFmtId="0" fontId="31" fillId="0" borderId="19" xfId="0" applyFont="1" applyBorder="1" applyAlignment="1">
      <alignment horizontal="left" vertical="center"/>
    </xf>
    <xf numFmtId="0" fontId="31" fillId="0" borderId="20" xfId="0" applyFont="1" applyBorder="1" applyAlignment="1">
      <alignment horizontal="center" vertical="center"/>
    </xf>
    <xf numFmtId="166" fontId="19" fillId="0" borderId="20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pans="1:74" s="1" customFormat="1" ht="36.9" customHeight="1" x14ac:dyDescent="0.2">
      <c r="AR2" s="185" t="s">
        <v>5</v>
      </c>
      <c r="AS2" s="171"/>
      <c r="AT2" s="171"/>
      <c r="AU2" s="171"/>
      <c r="AV2" s="171"/>
      <c r="AW2" s="171"/>
      <c r="AX2" s="171"/>
      <c r="AY2" s="171"/>
      <c r="AZ2" s="171"/>
      <c r="BA2" s="171"/>
      <c r="BB2" s="171"/>
      <c r="BC2" s="171"/>
      <c r="BD2" s="171"/>
      <c r="BE2" s="171"/>
      <c r="BS2" s="15" t="s">
        <v>6</v>
      </c>
      <c r="BT2" s="15" t="s">
        <v>7</v>
      </c>
    </row>
    <row r="3" spans="1:74" s="1" customFormat="1" ht="6.9" customHeigh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pans="1:74" s="1" customFormat="1" ht="24.9" customHeight="1" x14ac:dyDescent="0.2">
      <c r="B4" s="18"/>
      <c r="D4" s="19" t="s">
        <v>8</v>
      </c>
      <c r="AR4" s="18"/>
      <c r="AS4" s="20" t="s">
        <v>9</v>
      </c>
      <c r="BS4" s="15" t="s">
        <v>6</v>
      </c>
    </row>
    <row r="5" spans="1:74" s="1" customFormat="1" ht="12" customHeight="1" x14ac:dyDescent="0.2">
      <c r="B5" s="18"/>
      <c r="D5" s="21" t="s">
        <v>10</v>
      </c>
      <c r="K5" s="170" t="s">
        <v>11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R5" s="18"/>
      <c r="BS5" s="15" t="s">
        <v>6</v>
      </c>
    </row>
    <row r="6" spans="1:74" s="1" customFormat="1" ht="36.9" customHeight="1" x14ac:dyDescent="0.2">
      <c r="B6" s="18"/>
      <c r="D6" s="23" t="s">
        <v>12</v>
      </c>
      <c r="K6" s="172" t="s">
        <v>13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R6" s="18"/>
      <c r="BS6" s="15" t="s">
        <v>6</v>
      </c>
    </row>
    <row r="7" spans="1:74" s="1" customFormat="1" ht="12" customHeight="1" x14ac:dyDescent="0.2">
      <c r="B7" s="18"/>
      <c r="D7" s="24" t="s">
        <v>14</v>
      </c>
      <c r="K7" s="22" t="s">
        <v>1</v>
      </c>
      <c r="AK7" s="24" t="s">
        <v>15</v>
      </c>
      <c r="AN7" s="22" t="s">
        <v>1</v>
      </c>
      <c r="AR7" s="18"/>
      <c r="BS7" s="15" t="s">
        <v>6</v>
      </c>
    </row>
    <row r="8" spans="1:74" s="1" customFormat="1" ht="12" customHeight="1" x14ac:dyDescent="0.2">
      <c r="B8" s="18"/>
      <c r="D8" s="24" t="s">
        <v>16</v>
      </c>
      <c r="K8" s="22" t="s">
        <v>17</v>
      </c>
      <c r="AK8" s="24" t="s">
        <v>18</v>
      </c>
      <c r="AN8" s="22" t="s">
        <v>19</v>
      </c>
      <c r="AR8" s="18"/>
      <c r="BS8" s="15" t="s">
        <v>6</v>
      </c>
    </row>
    <row r="9" spans="1:74" s="1" customFormat="1" ht="14.4" customHeight="1" x14ac:dyDescent="0.2">
      <c r="B9" s="18"/>
      <c r="AR9" s="18"/>
      <c r="BS9" s="15" t="s">
        <v>6</v>
      </c>
    </row>
    <row r="10" spans="1:74" s="1" customFormat="1" ht="12" customHeight="1" x14ac:dyDescent="0.2">
      <c r="B10" s="18"/>
      <c r="D10" s="24" t="s">
        <v>20</v>
      </c>
      <c r="AK10" s="24" t="s">
        <v>21</v>
      </c>
      <c r="AN10" s="22" t="s">
        <v>1</v>
      </c>
      <c r="AR10" s="18"/>
      <c r="BS10" s="15" t="s">
        <v>6</v>
      </c>
    </row>
    <row r="11" spans="1:74" s="1" customFormat="1" ht="18.45" customHeight="1" x14ac:dyDescent="0.2">
      <c r="B11" s="18"/>
      <c r="E11" s="22" t="s">
        <v>22</v>
      </c>
      <c r="AK11" s="24" t="s">
        <v>23</v>
      </c>
      <c r="AN11" s="22" t="s">
        <v>1</v>
      </c>
      <c r="AR11" s="18"/>
      <c r="BS11" s="15" t="s">
        <v>6</v>
      </c>
    </row>
    <row r="12" spans="1:74" s="1" customFormat="1" ht="6.9" customHeight="1" x14ac:dyDescent="0.2">
      <c r="B12" s="18"/>
      <c r="AR12" s="18"/>
      <c r="BS12" s="15" t="s">
        <v>6</v>
      </c>
    </row>
    <row r="13" spans="1:74" s="1" customFormat="1" ht="12" customHeight="1" x14ac:dyDescent="0.2">
      <c r="B13" s="18"/>
      <c r="D13" s="24" t="s">
        <v>24</v>
      </c>
      <c r="AK13" s="24" t="s">
        <v>21</v>
      </c>
      <c r="AN13" s="22" t="s">
        <v>1</v>
      </c>
      <c r="AR13" s="18"/>
      <c r="BS13" s="15" t="s">
        <v>6</v>
      </c>
    </row>
    <row r="14" spans="1:74" ht="13.2" x14ac:dyDescent="0.2">
      <c r="B14" s="18"/>
      <c r="E14" s="22" t="s">
        <v>25</v>
      </c>
      <c r="AK14" s="24" t="s">
        <v>23</v>
      </c>
      <c r="AN14" s="22" t="s">
        <v>1</v>
      </c>
      <c r="AR14" s="18"/>
      <c r="BS14" s="15" t="s">
        <v>6</v>
      </c>
    </row>
    <row r="15" spans="1:74" s="1" customFormat="1" ht="6.9" customHeight="1" x14ac:dyDescent="0.2">
      <c r="B15" s="18"/>
      <c r="AR15" s="18"/>
      <c r="BS15" s="15" t="s">
        <v>3</v>
      </c>
    </row>
    <row r="16" spans="1:74" s="1" customFormat="1" ht="12" customHeight="1" x14ac:dyDescent="0.2">
      <c r="B16" s="18"/>
      <c r="D16" s="24" t="s">
        <v>26</v>
      </c>
      <c r="AK16" s="24" t="s">
        <v>21</v>
      </c>
      <c r="AN16" s="22" t="s">
        <v>1</v>
      </c>
      <c r="AR16" s="18"/>
      <c r="BS16" s="15" t="s">
        <v>3</v>
      </c>
    </row>
    <row r="17" spans="1:71" s="1" customFormat="1" ht="18.45" customHeight="1" x14ac:dyDescent="0.2">
      <c r="B17" s="18"/>
      <c r="E17" s="22" t="s">
        <v>27</v>
      </c>
      <c r="AK17" s="24" t="s">
        <v>23</v>
      </c>
      <c r="AN17" s="22" t="s">
        <v>1</v>
      </c>
      <c r="AR17" s="18"/>
      <c r="BS17" s="15" t="s">
        <v>28</v>
      </c>
    </row>
    <row r="18" spans="1:71" s="1" customFormat="1" ht="6.9" customHeight="1" x14ac:dyDescent="0.2">
      <c r="B18" s="18"/>
      <c r="AR18" s="18"/>
      <c r="BS18" s="15" t="s">
        <v>29</v>
      </c>
    </row>
    <row r="19" spans="1:71" s="1" customFormat="1" ht="12" customHeight="1" x14ac:dyDescent="0.2">
      <c r="B19" s="18"/>
      <c r="D19" s="24" t="s">
        <v>30</v>
      </c>
      <c r="AK19" s="24" t="s">
        <v>21</v>
      </c>
      <c r="AN19" s="22" t="s">
        <v>1</v>
      </c>
      <c r="AR19" s="18"/>
      <c r="BS19" s="15" t="s">
        <v>29</v>
      </c>
    </row>
    <row r="20" spans="1:71" s="1" customFormat="1" ht="18.45" customHeight="1" x14ac:dyDescent="0.2">
      <c r="B20" s="18"/>
      <c r="E20" s="22" t="s">
        <v>31</v>
      </c>
      <c r="AK20" s="24" t="s">
        <v>23</v>
      </c>
      <c r="AN20" s="22" t="s">
        <v>1</v>
      </c>
      <c r="AR20" s="18"/>
      <c r="BS20" s="15" t="s">
        <v>28</v>
      </c>
    </row>
    <row r="21" spans="1:71" s="1" customFormat="1" ht="6.9" customHeight="1" x14ac:dyDescent="0.2">
      <c r="B21" s="18"/>
      <c r="AR21" s="18"/>
    </row>
    <row r="22" spans="1:71" s="1" customFormat="1" ht="12" customHeight="1" x14ac:dyDescent="0.2">
      <c r="B22" s="18"/>
      <c r="D22" s="24" t="s">
        <v>32</v>
      </c>
      <c r="AR22" s="18"/>
    </row>
    <row r="23" spans="1:71" s="1" customFormat="1" ht="16.5" customHeight="1" x14ac:dyDescent="0.2">
      <c r="B23" s="18"/>
      <c r="E23" s="173" t="s">
        <v>1</v>
      </c>
      <c r="F23" s="173"/>
      <c r="G23" s="173"/>
      <c r="H23" s="173"/>
      <c r="I23" s="173"/>
      <c r="J23" s="173"/>
      <c r="K23" s="173"/>
      <c r="L23" s="173"/>
      <c r="M23" s="173"/>
      <c r="N23" s="173"/>
      <c r="O23" s="173"/>
      <c r="P23" s="173"/>
      <c r="Q23" s="173"/>
      <c r="R23" s="173"/>
      <c r="S23" s="173"/>
      <c r="T23" s="173"/>
      <c r="U23" s="173"/>
      <c r="V23" s="173"/>
      <c r="W23" s="173"/>
      <c r="X23" s="173"/>
      <c r="Y23" s="173"/>
      <c r="Z23" s="173"/>
      <c r="AA23" s="173"/>
      <c r="AB23" s="173"/>
      <c r="AC23" s="173"/>
      <c r="AD23" s="173"/>
      <c r="AE23" s="173"/>
      <c r="AF23" s="173"/>
      <c r="AG23" s="173"/>
      <c r="AH23" s="173"/>
      <c r="AI23" s="173"/>
      <c r="AJ23" s="173"/>
      <c r="AK23" s="173"/>
      <c r="AL23" s="173"/>
      <c r="AM23" s="173"/>
      <c r="AN23" s="173"/>
      <c r="AR23" s="18"/>
    </row>
    <row r="24" spans="1:71" s="1" customFormat="1" ht="6.9" customHeight="1" x14ac:dyDescent="0.2">
      <c r="B24" s="18"/>
      <c r="AR24" s="18"/>
    </row>
    <row r="25" spans="1:71" s="1" customFormat="1" ht="6.9" customHeight="1" x14ac:dyDescent="0.2">
      <c r="B25" s="18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R25" s="18"/>
    </row>
    <row r="26" spans="1:71" s="2" customFormat="1" ht="25.95" customHeight="1" x14ac:dyDescent="0.2">
      <c r="A26" s="27"/>
      <c r="B26" s="28"/>
      <c r="C26" s="27"/>
      <c r="D26" s="29" t="s">
        <v>33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74">
        <f>ROUND(AG94,2)</f>
        <v>0</v>
      </c>
      <c r="AL26" s="175"/>
      <c r="AM26" s="175"/>
      <c r="AN26" s="175"/>
      <c r="AO26" s="175"/>
      <c r="AP26" s="27"/>
      <c r="AQ26" s="27"/>
      <c r="AR26" s="28"/>
      <c r="BE26" s="27"/>
    </row>
    <row r="27" spans="1:71" s="2" customFormat="1" ht="6.9" customHeight="1" x14ac:dyDescent="0.2">
      <c r="A27" s="27"/>
      <c r="B27" s="28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8"/>
      <c r="BE27" s="27"/>
    </row>
    <row r="28" spans="1:71" s="2" customFormat="1" ht="13.2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176" t="s">
        <v>34</v>
      </c>
      <c r="M28" s="176"/>
      <c r="N28" s="176"/>
      <c r="O28" s="176"/>
      <c r="P28" s="176"/>
      <c r="Q28" s="27"/>
      <c r="R28" s="27"/>
      <c r="S28" s="27"/>
      <c r="T28" s="27"/>
      <c r="U28" s="27"/>
      <c r="V28" s="27"/>
      <c r="W28" s="176" t="s">
        <v>35</v>
      </c>
      <c r="X28" s="176"/>
      <c r="Y28" s="176"/>
      <c r="Z28" s="176"/>
      <c r="AA28" s="176"/>
      <c r="AB28" s="176"/>
      <c r="AC28" s="176"/>
      <c r="AD28" s="176"/>
      <c r="AE28" s="176"/>
      <c r="AF28" s="27"/>
      <c r="AG28" s="27"/>
      <c r="AH28" s="27"/>
      <c r="AI28" s="27"/>
      <c r="AJ28" s="27"/>
      <c r="AK28" s="176" t="s">
        <v>36</v>
      </c>
      <c r="AL28" s="176"/>
      <c r="AM28" s="176"/>
      <c r="AN28" s="176"/>
      <c r="AO28" s="176"/>
      <c r="AP28" s="27"/>
      <c r="AQ28" s="27"/>
      <c r="AR28" s="28"/>
      <c r="BE28" s="27"/>
    </row>
    <row r="29" spans="1:71" s="3" customFormat="1" ht="14.4" customHeight="1" x14ac:dyDescent="0.2">
      <c r="B29" s="32"/>
      <c r="D29" s="24" t="s">
        <v>37</v>
      </c>
      <c r="F29" s="24" t="s">
        <v>38</v>
      </c>
      <c r="L29" s="179">
        <v>0.2</v>
      </c>
      <c r="M29" s="178"/>
      <c r="N29" s="178"/>
      <c r="O29" s="178"/>
      <c r="P29" s="178"/>
      <c r="W29" s="177">
        <f>ROUND(AZ94, 2)</f>
        <v>0</v>
      </c>
      <c r="X29" s="178"/>
      <c r="Y29" s="178"/>
      <c r="Z29" s="178"/>
      <c r="AA29" s="178"/>
      <c r="AB29" s="178"/>
      <c r="AC29" s="178"/>
      <c r="AD29" s="178"/>
      <c r="AE29" s="178"/>
      <c r="AK29" s="177">
        <f>ROUND(AV94, 2)</f>
        <v>0</v>
      </c>
      <c r="AL29" s="178"/>
      <c r="AM29" s="178"/>
      <c r="AN29" s="178"/>
      <c r="AO29" s="178"/>
      <c r="AR29" s="32"/>
    </row>
    <row r="30" spans="1:71" s="3" customFormat="1" ht="14.4" customHeight="1" x14ac:dyDescent="0.2">
      <c r="B30" s="32"/>
      <c r="F30" s="24" t="s">
        <v>39</v>
      </c>
      <c r="L30" s="179">
        <v>0.2</v>
      </c>
      <c r="M30" s="178"/>
      <c r="N30" s="178"/>
      <c r="O30" s="178"/>
      <c r="P30" s="178"/>
      <c r="W30" s="177">
        <f>ROUND(BA94, 2)</f>
        <v>0</v>
      </c>
      <c r="X30" s="178"/>
      <c r="Y30" s="178"/>
      <c r="Z30" s="178"/>
      <c r="AA30" s="178"/>
      <c r="AB30" s="178"/>
      <c r="AC30" s="178"/>
      <c r="AD30" s="178"/>
      <c r="AE30" s="178"/>
      <c r="AK30" s="177">
        <f>ROUND(AW94, 2)</f>
        <v>0</v>
      </c>
      <c r="AL30" s="178"/>
      <c r="AM30" s="178"/>
      <c r="AN30" s="178"/>
      <c r="AO30" s="178"/>
      <c r="AR30" s="32"/>
    </row>
    <row r="31" spans="1:71" s="3" customFormat="1" ht="14.4" hidden="1" customHeight="1" x14ac:dyDescent="0.2">
      <c r="B31" s="32"/>
      <c r="F31" s="24" t="s">
        <v>40</v>
      </c>
      <c r="L31" s="179">
        <v>0.2</v>
      </c>
      <c r="M31" s="178"/>
      <c r="N31" s="178"/>
      <c r="O31" s="178"/>
      <c r="P31" s="178"/>
      <c r="W31" s="177">
        <f>ROUND(BB94, 2)</f>
        <v>0</v>
      </c>
      <c r="X31" s="178"/>
      <c r="Y31" s="178"/>
      <c r="Z31" s="178"/>
      <c r="AA31" s="178"/>
      <c r="AB31" s="178"/>
      <c r="AC31" s="178"/>
      <c r="AD31" s="178"/>
      <c r="AE31" s="178"/>
      <c r="AK31" s="177">
        <v>0</v>
      </c>
      <c r="AL31" s="178"/>
      <c r="AM31" s="178"/>
      <c r="AN31" s="178"/>
      <c r="AO31" s="178"/>
      <c r="AR31" s="32"/>
    </row>
    <row r="32" spans="1:71" s="3" customFormat="1" ht="14.4" hidden="1" customHeight="1" x14ac:dyDescent="0.2">
      <c r="B32" s="32"/>
      <c r="F32" s="24" t="s">
        <v>41</v>
      </c>
      <c r="L32" s="179">
        <v>0.2</v>
      </c>
      <c r="M32" s="178"/>
      <c r="N32" s="178"/>
      <c r="O32" s="178"/>
      <c r="P32" s="178"/>
      <c r="W32" s="177">
        <f>ROUND(BC94, 2)</f>
        <v>0</v>
      </c>
      <c r="X32" s="178"/>
      <c r="Y32" s="178"/>
      <c r="Z32" s="178"/>
      <c r="AA32" s="178"/>
      <c r="AB32" s="178"/>
      <c r="AC32" s="178"/>
      <c r="AD32" s="178"/>
      <c r="AE32" s="178"/>
      <c r="AK32" s="177">
        <v>0</v>
      </c>
      <c r="AL32" s="178"/>
      <c r="AM32" s="178"/>
      <c r="AN32" s="178"/>
      <c r="AO32" s="178"/>
      <c r="AR32" s="32"/>
    </row>
    <row r="33" spans="1:57" s="3" customFormat="1" ht="14.4" hidden="1" customHeight="1" x14ac:dyDescent="0.2">
      <c r="B33" s="32"/>
      <c r="F33" s="24" t="s">
        <v>42</v>
      </c>
      <c r="L33" s="179">
        <v>0</v>
      </c>
      <c r="M33" s="178"/>
      <c r="N33" s="178"/>
      <c r="O33" s="178"/>
      <c r="P33" s="178"/>
      <c r="W33" s="177">
        <f>ROUND(BD94, 2)</f>
        <v>0</v>
      </c>
      <c r="X33" s="178"/>
      <c r="Y33" s="178"/>
      <c r="Z33" s="178"/>
      <c r="AA33" s="178"/>
      <c r="AB33" s="178"/>
      <c r="AC33" s="178"/>
      <c r="AD33" s="178"/>
      <c r="AE33" s="178"/>
      <c r="AK33" s="177">
        <v>0</v>
      </c>
      <c r="AL33" s="178"/>
      <c r="AM33" s="178"/>
      <c r="AN33" s="178"/>
      <c r="AO33" s="178"/>
      <c r="AR33" s="32"/>
    </row>
    <row r="34" spans="1:57" s="2" customFormat="1" ht="6.9" customHeight="1" x14ac:dyDescent="0.2">
      <c r="A34" s="27"/>
      <c r="B34" s="28"/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  <c r="AM34" s="27"/>
      <c r="AN34" s="27"/>
      <c r="AO34" s="27"/>
      <c r="AP34" s="27"/>
      <c r="AQ34" s="27"/>
      <c r="AR34" s="28"/>
      <c r="BE34" s="27"/>
    </row>
    <row r="35" spans="1:57" s="2" customFormat="1" ht="25.95" customHeight="1" x14ac:dyDescent="0.2">
      <c r="A35" s="27"/>
      <c r="B35" s="28"/>
      <c r="C35" s="33"/>
      <c r="D35" s="34" t="s">
        <v>43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44</v>
      </c>
      <c r="U35" s="35"/>
      <c r="V35" s="35"/>
      <c r="W35" s="35"/>
      <c r="X35" s="200" t="s">
        <v>45</v>
      </c>
      <c r="Y35" s="201"/>
      <c r="Z35" s="201"/>
      <c r="AA35" s="201"/>
      <c r="AB35" s="201"/>
      <c r="AC35" s="35"/>
      <c r="AD35" s="35"/>
      <c r="AE35" s="35"/>
      <c r="AF35" s="35"/>
      <c r="AG35" s="35"/>
      <c r="AH35" s="35"/>
      <c r="AI35" s="35"/>
      <c r="AJ35" s="35"/>
      <c r="AK35" s="202">
        <f>SUM(AK26:AK33)</f>
        <v>0</v>
      </c>
      <c r="AL35" s="201"/>
      <c r="AM35" s="201"/>
      <c r="AN35" s="201"/>
      <c r="AO35" s="203"/>
      <c r="AP35" s="33"/>
      <c r="AQ35" s="33"/>
      <c r="AR35" s="28"/>
      <c r="BE35" s="27"/>
    </row>
    <row r="36" spans="1:57" s="2" customFormat="1" ht="6.9" customHeight="1" x14ac:dyDescent="0.2">
      <c r="A36" s="27"/>
      <c r="B36" s="28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8"/>
      <c r="BE36" s="27"/>
    </row>
    <row r="37" spans="1:57" s="2" customFormat="1" ht="14.4" customHeight="1" x14ac:dyDescent="0.2">
      <c r="A37" s="27"/>
      <c r="B37" s="28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8"/>
      <c r="BE37" s="27"/>
    </row>
    <row r="38" spans="1:57" s="1" customFormat="1" ht="14.4" customHeight="1" x14ac:dyDescent="0.2">
      <c r="B38" s="18"/>
      <c r="AR38" s="18"/>
    </row>
    <row r="39" spans="1:57" s="1" customFormat="1" ht="14.4" customHeight="1" x14ac:dyDescent="0.2">
      <c r="B39" s="18"/>
      <c r="AR39" s="18"/>
    </row>
    <row r="40" spans="1:57" s="1" customFormat="1" ht="14.4" customHeight="1" x14ac:dyDescent="0.2">
      <c r="B40" s="18"/>
      <c r="AR40" s="18"/>
    </row>
    <row r="41" spans="1:57" s="1" customFormat="1" ht="14.4" customHeight="1" x14ac:dyDescent="0.2">
      <c r="B41" s="18"/>
      <c r="AR41" s="18"/>
    </row>
    <row r="42" spans="1:57" s="1" customFormat="1" ht="14.4" customHeight="1" x14ac:dyDescent="0.2">
      <c r="B42" s="18"/>
      <c r="AR42" s="18"/>
    </row>
    <row r="43" spans="1:57" s="1" customFormat="1" ht="14.4" customHeight="1" x14ac:dyDescent="0.2">
      <c r="B43" s="18"/>
      <c r="AR43" s="18"/>
    </row>
    <row r="44" spans="1:57" s="1" customFormat="1" ht="14.4" customHeight="1" x14ac:dyDescent="0.2">
      <c r="B44" s="18"/>
      <c r="AR44" s="18"/>
    </row>
    <row r="45" spans="1:57" s="1" customFormat="1" ht="14.4" customHeight="1" x14ac:dyDescent="0.2">
      <c r="B45" s="18"/>
      <c r="AR45" s="18"/>
    </row>
    <row r="46" spans="1:57" s="1" customFormat="1" ht="14.4" customHeight="1" x14ac:dyDescent="0.2">
      <c r="B46" s="18"/>
      <c r="AR46" s="18"/>
    </row>
    <row r="47" spans="1:57" s="1" customFormat="1" ht="14.4" customHeight="1" x14ac:dyDescent="0.2">
      <c r="B47" s="18"/>
      <c r="AR47" s="18"/>
    </row>
    <row r="48" spans="1:57" s="1" customFormat="1" ht="14.4" customHeight="1" x14ac:dyDescent="0.2">
      <c r="B48" s="18"/>
      <c r="AR48" s="18"/>
    </row>
    <row r="49" spans="1:57" s="2" customFormat="1" ht="14.4" customHeight="1" x14ac:dyDescent="0.2">
      <c r="B49" s="37"/>
      <c r="D49" s="38" t="s">
        <v>46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47</v>
      </c>
      <c r="AI49" s="39"/>
      <c r="AJ49" s="39"/>
      <c r="AK49" s="39"/>
      <c r="AL49" s="39"/>
      <c r="AM49" s="39"/>
      <c r="AN49" s="39"/>
      <c r="AO49" s="39"/>
      <c r="AR49" s="37"/>
    </row>
    <row r="50" spans="1:57" x14ac:dyDescent="0.2">
      <c r="B50" s="18"/>
      <c r="AR50" s="18"/>
    </row>
    <row r="51" spans="1:57" x14ac:dyDescent="0.2">
      <c r="B51" s="18"/>
      <c r="AR51" s="18"/>
    </row>
    <row r="52" spans="1:57" x14ac:dyDescent="0.2">
      <c r="B52" s="18"/>
      <c r="AR52" s="18"/>
    </row>
    <row r="53" spans="1:57" x14ac:dyDescent="0.2">
      <c r="B53" s="18"/>
      <c r="AR53" s="18"/>
    </row>
    <row r="54" spans="1:57" x14ac:dyDescent="0.2">
      <c r="B54" s="18"/>
      <c r="AR54" s="18"/>
    </row>
    <row r="55" spans="1:57" x14ac:dyDescent="0.2">
      <c r="B55" s="18"/>
      <c r="AR55" s="18"/>
    </row>
    <row r="56" spans="1:57" x14ac:dyDescent="0.2">
      <c r="B56" s="18"/>
      <c r="AR56" s="18"/>
    </row>
    <row r="57" spans="1:57" x14ac:dyDescent="0.2">
      <c r="B57" s="18"/>
      <c r="AR57" s="18"/>
    </row>
    <row r="58" spans="1:57" x14ac:dyDescent="0.2">
      <c r="B58" s="18"/>
      <c r="AR58" s="18"/>
    </row>
    <row r="59" spans="1:57" x14ac:dyDescent="0.2">
      <c r="B59" s="18"/>
      <c r="AR59" s="18"/>
    </row>
    <row r="60" spans="1:57" s="2" customFormat="1" ht="13.2" x14ac:dyDescent="0.2">
      <c r="A60" s="27"/>
      <c r="B60" s="28"/>
      <c r="C60" s="27"/>
      <c r="D60" s="40" t="s">
        <v>48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40" t="s">
        <v>49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40" t="s">
        <v>48</v>
      </c>
      <c r="AI60" s="30"/>
      <c r="AJ60" s="30"/>
      <c r="AK60" s="30"/>
      <c r="AL60" s="30"/>
      <c r="AM60" s="40" t="s">
        <v>49</v>
      </c>
      <c r="AN60" s="30"/>
      <c r="AO60" s="30"/>
      <c r="AP60" s="27"/>
      <c r="AQ60" s="27"/>
      <c r="AR60" s="28"/>
      <c r="BE60" s="27"/>
    </row>
    <row r="61" spans="1:57" x14ac:dyDescent="0.2">
      <c r="B61" s="18"/>
      <c r="AR61" s="18"/>
    </row>
    <row r="62" spans="1:57" x14ac:dyDescent="0.2">
      <c r="B62" s="18"/>
      <c r="AR62" s="18"/>
    </row>
    <row r="63" spans="1:57" x14ac:dyDescent="0.2">
      <c r="B63" s="18"/>
      <c r="AR63" s="18"/>
    </row>
    <row r="64" spans="1:57" s="2" customFormat="1" ht="13.2" x14ac:dyDescent="0.2">
      <c r="A64" s="27"/>
      <c r="B64" s="28"/>
      <c r="C64" s="27"/>
      <c r="D64" s="38" t="s">
        <v>50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38" t="s">
        <v>51</v>
      </c>
      <c r="AI64" s="41"/>
      <c r="AJ64" s="41"/>
      <c r="AK64" s="41"/>
      <c r="AL64" s="41"/>
      <c r="AM64" s="41"/>
      <c r="AN64" s="41"/>
      <c r="AO64" s="41"/>
      <c r="AP64" s="27"/>
      <c r="AQ64" s="27"/>
      <c r="AR64" s="28"/>
      <c r="BE64" s="27"/>
    </row>
    <row r="65" spans="1:57" x14ac:dyDescent="0.2">
      <c r="B65" s="18"/>
      <c r="AR65" s="18"/>
    </row>
    <row r="66" spans="1:57" x14ac:dyDescent="0.2">
      <c r="B66" s="18"/>
      <c r="AR66" s="18"/>
    </row>
    <row r="67" spans="1:57" x14ac:dyDescent="0.2">
      <c r="B67" s="18"/>
      <c r="AR67" s="18"/>
    </row>
    <row r="68" spans="1:57" x14ac:dyDescent="0.2">
      <c r="B68" s="18"/>
      <c r="AR68" s="18"/>
    </row>
    <row r="69" spans="1:57" x14ac:dyDescent="0.2">
      <c r="B69" s="18"/>
      <c r="AR69" s="18"/>
    </row>
    <row r="70" spans="1:57" x14ac:dyDescent="0.2">
      <c r="B70" s="18"/>
      <c r="AR70" s="18"/>
    </row>
    <row r="71" spans="1:57" x14ac:dyDescent="0.2">
      <c r="B71" s="18"/>
      <c r="AR71" s="18"/>
    </row>
    <row r="72" spans="1:57" x14ac:dyDescent="0.2">
      <c r="B72" s="18"/>
      <c r="AR72" s="18"/>
    </row>
    <row r="73" spans="1:57" x14ac:dyDescent="0.2">
      <c r="B73" s="18"/>
      <c r="AR73" s="18"/>
    </row>
    <row r="74" spans="1:57" x14ac:dyDescent="0.2">
      <c r="B74" s="18"/>
      <c r="AR74" s="18"/>
    </row>
    <row r="75" spans="1:57" s="2" customFormat="1" ht="13.2" x14ac:dyDescent="0.2">
      <c r="A75" s="27"/>
      <c r="B75" s="28"/>
      <c r="C75" s="27"/>
      <c r="D75" s="40" t="s">
        <v>48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40" t="s">
        <v>49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40" t="s">
        <v>48</v>
      </c>
      <c r="AI75" s="30"/>
      <c r="AJ75" s="30"/>
      <c r="AK75" s="30"/>
      <c r="AL75" s="30"/>
      <c r="AM75" s="40" t="s">
        <v>49</v>
      </c>
      <c r="AN75" s="30"/>
      <c r="AO75" s="30"/>
      <c r="AP75" s="27"/>
      <c r="AQ75" s="27"/>
      <c r="AR75" s="28"/>
      <c r="BE75" s="27"/>
    </row>
    <row r="76" spans="1:57" s="2" customFormat="1" x14ac:dyDescent="0.2">
      <c r="A76" s="27"/>
      <c r="B76" s="28"/>
      <c r="C76" s="27"/>
      <c r="D76" s="27"/>
      <c r="E76" s="27"/>
      <c r="F76" s="27"/>
      <c r="G76" s="27"/>
      <c r="H76" s="27"/>
      <c r="I76" s="27"/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  <c r="AF76" s="27"/>
      <c r="AG76" s="27"/>
      <c r="AH76" s="27"/>
      <c r="AI76" s="27"/>
      <c r="AJ76" s="27"/>
      <c r="AK76" s="27"/>
      <c r="AL76" s="27"/>
      <c r="AM76" s="27"/>
      <c r="AN76" s="27"/>
      <c r="AO76" s="27"/>
      <c r="AP76" s="27"/>
      <c r="AQ76" s="27"/>
      <c r="AR76" s="28"/>
      <c r="BE76" s="27"/>
    </row>
    <row r="77" spans="1:57" s="2" customFormat="1" ht="6.9" customHeigh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28"/>
      <c r="BE77" s="27"/>
    </row>
    <row r="81" spans="1:91" s="2" customFormat="1" ht="6.9" customHeigh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28"/>
      <c r="BE81" s="27"/>
    </row>
    <row r="82" spans="1:91" s="2" customFormat="1" ht="24.9" customHeight="1" x14ac:dyDescent="0.2">
      <c r="A82" s="27"/>
      <c r="B82" s="28"/>
      <c r="C82" s="19" t="s">
        <v>52</v>
      </c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  <c r="AF82" s="27"/>
      <c r="AG82" s="27"/>
      <c r="AH82" s="27"/>
      <c r="AI82" s="27"/>
      <c r="AJ82" s="27"/>
      <c r="AK82" s="27"/>
      <c r="AL82" s="27"/>
      <c r="AM82" s="27"/>
      <c r="AN82" s="27"/>
      <c r="AO82" s="27"/>
      <c r="AP82" s="27"/>
      <c r="AQ82" s="27"/>
      <c r="AR82" s="28"/>
      <c r="BE82" s="27"/>
    </row>
    <row r="83" spans="1:91" s="2" customFormat="1" ht="6.9" customHeigh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  <c r="AF83" s="27"/>
      <c r="AG83" s="27"/>
      <c r="AH83" s="27"/>
      <c r="AI83" s="27"/>
      <c r="AJ83" s="27"/>
      <c r="AK83" s="27"/>
      <c r="AL83" s="27"/>
      <c r="AM83" s="27"/>
      <c r="AN83" s="27"/>
      <c r="AO83" s="27"/>
      <c r="AP83" s="27"/>
      <c r="AQ83" s="27"/>
      <c r="AR83" s="28"/>
      <c r="BE83" s="27"/>
    </row>
    <row r="84" spans="1:91" s="4" customFormat="1" ht="12" customHeight="1" x14ac:dyDescent="0.2">
      <c r="B84" s="46"/>
      <c r="C84" s="24" t="s">
        <v>10</v>
      </c>
      <c r="L84" s="4" t="str">
        <f>K5</f>
        <v>20-21</v>
      </c>
      <c r="AR84" s="46"/>
    </row>
    <row r="85" spans="1:91" s="5" customFormat="1" ht="36.9" customHeight="1" x14ac:dyDescent="0.2">
      <c r="B85" s="47"/>
      <c r="C85" s="48" t="s">
        <v>12</v>
      </c>
      <c r="L85" s="191" t="str">
        <f>K6</f>
        <v>TT_DVOR 2_Hospodárska od Sládkovičovej po Študentskú</v>
      </c>
      <c r="M85" s="192"/>
      <c r="N85" s="192"/>
      <c r="O85" s="192"/>
      <c r="P85" s="192"/>
      <c r="Q85" s="192"/>
      <c r="R85" s="192"/>
      <c r="S85" s="192"/>
      <c r="T85" s="192"/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  <c r="AF85" s="192"/>
      <c r="AG85" s="192"/>
      <c r="AH85" s="192"/>
      <c r="AI85" s="192"/>
      <c r="AJ85" s="192"/>
      <c r="AK85" s="192"/>
      <c r="AL85" s="192"/>
      <c r="AM85" s="192"/>
      <c r="AN85" s="192"/>
      <c r="AO85" s="192"/>
      <c r="AR85" s="47"/>
    </row>
    <row r="86" spans="1:91" s="2" customFormat="1" ht="6.9" customHeight="1" x14ac:dyDescent="0.2">
      <c r="A86" s="27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  <c r="AF86" s="27"/>
      <c r="AG86" s="27"/>
      <c r="AH86" s="27"/>
      <c r="AI86" s="27"/>
      <c r="AJ86" s="27"/>
      <c r="AK86" s="27"/>
      <c r="AL86" s="27"/>
      <c r="AM86" s="27"/>
      <c r="AN86" s="27"/>
      <c r="AO86" s="27"/>
      <c r="AP86" s="27"/>
      <c r="AQ86" s="27"/>
      <c r="AR86" s="28"/>
      <c r="BE86" s="27"/>
    </row>
    <row r="87" spans="1:91" s="2" customFormat="1" ht="12" customHeight="1" x14ac:dyDescent="0.2">
      <c r="A87" s="27"/>
      <c r="B87" s="28"/>
      <c r="C87" s="24" t="s">
        <v>16</v>
      </c>
      <c r="D87" s="27"/>
      <c r="E87" s="27"/>
      <c r="F87" s="27"/>
      <c r="G87" s="27"/>
      <c r="H87" s="27"/>
      <c r="I87" s="27"/>
      <c r="J87" s="27"/>
      <c r="K87" s="27"/>
      <c r="L87" s="49" t="str">
        <f>IF(K8="","",K8)</f>
        <v>Trnava</v>
      </c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  <c r="AF87" s="27"/>
      <c r="AG87" s="27"/>
      <c r="AH87" s="27"/>
      <c r="AI87" s="24" t="s">
        <v>18</v>
      </c>
      <c r="AJ87" s="27"/>
      <c r="AK87" s="27"/>
      <c r="AL87" s="27"/>
      <c r="AM87" s="193" t="str">
        <f>IF(AN8= "","",AN8)</f>
        <v>15. 8. 2020</v>
      </c>
      <c r="AN87" s="193"/>
      <c r="AO87" s="27"/>
      <c r="AP87" s="27"/>
      <c r="AQ87" s="27"/>
      <c r="AR87" s="28"/>
      <c r="BE87" s="27"/>
    </row>
    <row r="88" spans="1:91" s="2" customFormat="1" ht="6.9" customHeigh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  <c r="AF88" s="27"/>
      <c r="AG88" s="27"/>
      <c r="AH88" s="27"/>
      <c r="AI88" s="27"/>
      <c r="AJ88" s="27"/>
      <c r="AK88" s="27"/>
      <c r="AL88" s="27"/>
      <c r="AM88" s="27"/>
      <c r="AN88" s="27"/>
      <c r="AO88" s="27"/>
      <c r="AP88" s="27"/>
      <c r="AQ88" s="27"/>
      <c r="AR88" s="28"/>
      <c r="BE88" s="27"/>
    </row>
    <row r="89" spans="1:91" s="2" customFormat="1" ht="15.15" customHeight="1" x14ac:dyDescent="0.2">
      <c r="A89" s="27"/>
      <c r="B89" s="28"/>
      <c r="C89" s="24" t="s">
        <v>20</v>
      </c>
      <c r="D89" s="27"/>
      <c r="E89" s="27"/>
      <c r="F89" s="27"/>
      <c r="G89" s="27"/>
      <c r="H89" s="27"/>
      <c r="I89" s="27"/>
      <c r="J89" s="27"/>
      <c r="K89" s="27"/>
      <c r="L89" s="4" t="str">
        <f>IF(E11= "","",E11)</f>
        <v>mesto Trnava</v>
      </c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  <c r="AF89" s="27"/>
      <c r="AG89" s="27"/>
      <c r="AH89" s="27"/>
      <c r="AI89" s="24" t="s">
        <v>26</v>
      </c>
      <c r="AJ89" s="27"/>
      <c r="AK89" s="27"/>
      <c r="AL89" s="27"/>
      <c r="AM89" s="194" t="str">
        <f>IF(E17="","",E17)</f>
        <v>Rudbeckia s.r.o.</v>
      </c>
      <c r="AN89" s="195"/>
      <c r="AO89" s="195"/>
      <c r="AP89" s="195"/>
      <c r="AQ89" s="27"/>
      <c r="AR89" s="28"/>
      <c r="AS89" s="196" t="s">
        <v>53</v>
      </c>
      <c r="AT89" s="197"/>
      <c r="AU89" s="51"/>
      <c r="AV89" s="51"/>
      <c r="AW89" s="51"/>
      <c r="AX89" s="51"/>
      <c r="AY89" s="51"/>
      <c r="AZ89" s="51"/>
      <c r="BA89" s="51"/>
      <c r="BB89" s="51"/>
      <c r="BC89" s="51"/>
      <c r="BD89" s="52"/>
      <c r="BE89" s="27"/>
    </row>
    <row r="90" spans="1:91" s="2" customFormat="1" ht="15.15" customHeight="1" x14ac:dyDescent="0.2">
      <c r="A90" s="27"/>
      <c r="B90" s="28"/>
      <c r="C90" s="24" t="s">
        <v>24</v>
      </c>
      <c r="D90" s="27"/>
      <c r="E90" s="27"/>
      <c r="F90" s="27"/>
      <c r="G90" s="27"/>
      <c r="H90" s="27"/>
      <c r="I90" s="27"/>
      <c r="J90" s="27"/>
      <c r="K90" s="27"/>
      <c r="L90" s="4" t="str">
        <f>IF(E14="","",E14)</f>
        <v xml:space="preserve"> </v>
      </c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4" t="s">
        <v>30</v>
      </c>
      <c r="AJ90" s="27"/>
      <c r="AK90" s="27"/>
      <c r="AL90" s="27"/>
      <c r="AM90" s="194" t="str">
        <f>IF(E20="","",E20)</f>
        <v>Ing. Júlia Straňáková</v>
      </c>
      <c r="AN90" s="195"/>
      <c r="AO90" s="195"/>
      <c r="AP90" s="195"/>
      <c r="AQ90" s="27"/>
      <c r="AR90" s="28"/>
      <c r="AS90" s="198"/>
      <c r="AT90" s="199"/>
      <c r="AU90" s="53"/>
      <c r="AV90" s="53"/>
      <c r="AW90" s="53"/>
      <c r="AX90" s="53"/>
      <c r="AY90" s="53"/>
      <c r="AZ90" s="53"/>
      <c r="BA90" s="53"/>
      <c r="BB90" s="53"/>
      <c r="BC90" s="53"/>
      <c r="BD90" s="54"/>
      <c r="BE90" s="27"/>
    </row>
    <row r="91" spans="1:91" s="2" customFormat="1" ht="10.95" customHeight="1" x14ac:dyDescent="0.2">
      <c r="A91" s="27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7"/>
      <c r="AR91" s="28"/>
      <c r="AS91" s="198"/>
      <c r="AT91" s="199"/>
      <c r="AU91" s="53"/>
      <c r="AV91" s="53"/>
      <c r="AW91" s="53"/>
      <c r="AX91" s="53"/>
      <c r="AY91" s="53"/>
      <c r="AZ91" s="53"/>
      <c r="BA91" s="53"/>
      <c r="BB91" s="53"/>
      <c r="BC91" s="53"/>
      <c r="BD91" s="54"/>
      <c r="BE91" s="27"/>
    </row>
    <row r="92" spans="1:91" s="2" customFormat="1" ht="29.25" customHeight="1" x14ac:dyDescent="0.2">
      <c r="A92" s="27"/>
      <c r="B92" s="28"/>
      <c r="C92" s="186" t="s">
        <v>54</v>
      </c>
      <c r="D92" s="187"/>
      <c r="E92" s="187"/>
      <c r="F92" s="187"/>
      <c r="G92" s="187"/>
      <c r="H92" s="55"/>
      <c r="I92" s="188" t="s">
        <v>55</v>
      </c>
      <c r="J92" s="187"/>
      <c r="K92" s="187"/>
      <c r="L92" s="187"/>
      <c r="M92" s="187"/>
      <c r="N92" s="187"/>
      <c r="O92" s="187"/>
      <c r="P92" s="187"/>
      <c r="Q92" s="187"/>
      <c r="R92" s="187"/>
      <c r="S92" s="187"/>
      <c r="T92" s="187"/>
      <c r="U92" s="187"/>
      <c r="V92" s="187"/>
      <c r="W92" s="187"/>
      <c r="X92" s="187"/>
      <c r="Y92" s="187"/>
      <c r="Z92" s="187"/>
      <c r="AA92" s="187"/>
      <c r="AB92" s="187"/>
      <c r="AC92" s="187"/>
      <c r="AD92" s="187"/>
      <c r="AE92" s="187"/>
      <c r="AF92" s="187"/>
      <c r="AG92" s="189" t="s">
        <v>56</v>
      </c>
      <c r="AH92" s="187"/>
      <c r="AI92" s="187"/>
      <c r="AJ92" s="187"/>
      <c r="AK92" s="187"/>
      <c r="AL92" s="187"/>
      <c r="AM92" s="187"/>
      <c r="AN92" s="188" t="s">
        <v>57</v>
      </c>
      <c r="AO92" s="187"/>
      <c r="AP92" s="190"/>
      <c r="AQ92" s="56" t="s">
        <v>58</v>
      </c>
      <c r="AR92" s="28"/>
      <c r="AS92" s="57" t="s">
        <v>59</v>
      </c>
      <c r="AT92" s="58" t="s">
        <v>60</v>
      </c>
      <c r="AU92" s="58" t="s">
        <v>61</v>
      </c>
      <c r="AV92" s="58" t="s">
        <v>62</v>
      </c>
      <c r="AW92" s="58" t="s">
        <v>63</v>
      </c>
      <c r="AX92" s="58" t="s">
        <v>64</v>
      </c>
      <c r="AY92" s="58" t="s">
        <v>65</v>
      </c>
      <c r="AZ92" s="58" t="s">
        <v>66</v>
      </c>
      <c r="BA92" s="58" t="s">
        <v>67</v>
      </c>
      <c r="BB92" s="58" t="s">
        <v>68</v>
      </c>
      <c r="BC92" s="58" t="s">
        <v>69</v>
      </c>
      <c r="BD92" s="59" t="s">
        <v>70</v>
      </c>
      <c r="BE92" s="27"/>
    </row>
    <row r="93" spans="1:91" s="2" customFormat="1" ht="10.95" customHeigh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  <c r="AF93" s="27"/>
      <c r="AG93" s="27"/>
      <c r="AH93" s="27"/>
      <c r="AI93" s="27"/>
      <c r="AJ93" s="27"/>
      <c r="AK93" s="27"/>
      <c r="AL93" s="27"/>
      <c r="AM93" s="27"/>
      <c r="AN93" s="27"/>
      <c r="AO93" s="27"/>
      <c r="AP93" s="27"/>
      <c r="AQ93" s="27"/>
      <c r="AR93" s="28"/>
      <c r="AS93" s="60"/>
      <c r="AT93" s="61"/>
      <c r="AU93" s="61"/>
      <c r="AV93" s="61"/>
      <c r="AW93" s="61"/>
      <c r="AX93" s="61"/>
      <c r="AY93" s="61"/>
      <c r="AZ93" s="61"/>
      <c r="BA93" s="61"/>
      <c r="BB93" s="61"/>
      <c r="BC93" s="61"/>
      <c r="BD93" s="62"/>
      <c r="BE93" s="27"/>
    </row>
    <row r="94" spans="1:91" s="6" customFormat="1" ht="32.4" customHeight="1" x14ac:dyDescent="0.2">
      <c r="B94" s="63"/>
      <c r="C94" s="64" t="s">
        <v>71</v>
      </c>
      <c r="D94" s="65"/>
      <c r="E94" s="65"/>
      <c r="F94" s="65"/>
      <c r="G94" s="65"/>
      <c r="H94" s="65"/>
      <c r="I94" s="65"/>
      <c r="J94" s="65"/>
      <c r="K94" s="65"/>
      <c r="L94" s="65"/>
      <c r="M94" s="65"/>
      <c r="N94" s="65"/>
      <c r="O94" s="65"/>
      <c r="P94" s="65"/>
      <c r="Q94" s="65"/>
      <c r="R94" s="65"/>
      <c r="S94" s="65"/>
      <c r="T94" s="65"/>
      <c r="U94" s="65"/>
      <c r="V94" s="65"/>
      <c r="W94" s="65"/>
      <c r="X94" s="65"/>
      <c r="Y94" s="65"/>
      <c r="Z94" s="65"/>
      <c r="AA94" s="65"/>
      <c r="AB94" s="65"/>
      <c r="AC94" s="65"/>
      <c r="AD94" s="65"/>
      <c r="AE94" s="65"/>
      <c r="AF94" s="65"/>
      <c r="AG94" s="183">
        <f>ROUND(AG95,2)</f>
        <v>0</v>
      </c>
      <c r="AH94" s="183"/>
      <c r="AI94" s="183"/>
      <c r="AJ94" s="183"/>
      <c r="AK94" s="183"/>
      <c r="AL94" s="183"/>
      <c r="AM94" s="183"/>
      <c r="AN94" s="184">
        <f>SUM(AG94,AT94)</f>
        <v>0</v>
      </c>
      <c r="AO94" s="184"/>
      <c r="AP94" s="184"/>
      <c r="AQ94" s="67" t="s">
        <v>1</v>
      </c>
      <c r="AR94" s="63"/>
      <c r="AS94" s="68">
        <f>ROUND(AS95,2)</f>
        <v>0</v>
      </c>
      <c r="AT94" s="69">
        <f>ROUND(SUM(AV94:AW94),2)</f>
        <v>0</v>
      </c>
      <c r="AU94" s="70">
        <f>ROUND(AU95,5)</f>
        <v>11.025700000000001</v>
      </c>
      <c r="AV94" s="69">
        <f>ROUND(AZ94*L29,2)</f>
        <v>0</v>
      </c>
      <c r="AW94" s="69">
        <f>ROUND(BA94*L30,2)</f>
        <v>0</v>
      </c>
      <c r="AX94" s="69">
        <f>ROUND(BB94*L29,2)</f>
        <v>0</v>
      </c>
      <c r="AY94" s="69">
        <f>ROUND(BC94*L30,2)</f>
        <v>0</v>
      </c>
      <c r="AZ94" s="69">
        <f>ROUND(AZ95,2)</f>
        <v>0</v>
      </c>
      <c r="BA94" s="69">
        <f>ROUND(BA95,2)</f>
        <v>0</v>
      </c>
      <c r="BB94" s="69">
        <f>ROUND(BB95,2)</f>
        <v>0</v>
      </c>
      <c r="BC94" s="69">
        <f>ROUND(BC95,2)</f>
        <v>0</v>
      </c>
      <c r="BD94" s="71">
        <f>ROUND(BD95,2)</f>
        <v>0</v>
      </c>
      <c r="BS94" s="72" t="s">
        <v>72</v>
      </c>
      <c r="BT94" s="72" t="s">
        <v>73</v>
      </c>
      <c r="BU94" s="73" t="s">
        <v>74</v>
      </c>
      <c r="BV94" s="72" t="s">
        <v>75</v>
      </c>
      <c r="BW94" s="72" t="s">
        <v>4</v>
      </c>
      <c r="BX94" s="72" t="s">
        <v>76</v>
      </c>
      <c r="CL94" s="72" t="s">
        <v>1</v>
      </c>
    </row>
    <row r="95" spans="1:91" s="7" customFormat="1" ht="16.5" customHeight="1" x14ac:dyDescent="0.2">
      <c r="A95" s="74" t="s">
        <v>77</v>
      </c>
      <c r="B95" s="75"/>
      <c r="C95" s="76"/>
      <c r="D95" s="182" t="s">
        <v>78</v>
      </c>
      <c r="E95" s="182"/>
      <c r="F95" s="182"/>
      <c r="G95" s="182"/>
      <c r="H95" s="182"/>
      <c r="I95" s="77"/>
      <c r="J95" s="182" t="s">
        <v>79</v>
      </c>
      <c r="K95" s="182"/>
      <c r="L95" s="182"/>
      <c r="M95" s="182"/>
      <c r="N95" s="182"/>
      <c r="O95" s="182"/>
      <c r="P95" s="182"/>
      <c r="Q95" s="182"/>
      <c r="R95" s="182"/>
      <c r="S95" s="182"/>
      <c r="T95" s="182"/>
      <c r="U95" s="182"/>
      <c r="V95" s="182"/>
      <c r="W95" s="182"/>
      <c r="X95" s="182"/>
      <c r="Y95" s="182"/>
      <c r="Z95" s="182"/>
      <c r="AA95" s="182"/>
      <c r="AB95" s="182"/>
      <c r="AC95" s="182"/>
      <c r="AD95" s="182"/>
      <c r="AE95" s="182"/>
      <c r="AF95" s="182"/>
      <c r="AG95" s="180">
        <f>'2.SO2 - Drobná architektúra'!J30</f>
        <v>0</v>
      </c>
      <c r="AH95" s="181"/>
      <c r="AI95" s="181"/>
      <c r="AJ95" s="181"/>
      <c r="AK95" s="181"/>
      <c r="AL95" s="181"/>
      <c r="AM95" s="181"/>
      <c r="AN95" s="180">
        <f>SUM(AG95,AT95)</f>
        <v>0</v>
      </c>
      <c r="AO95" s="181"/>
      <c r="AP95" s="181"/>
      <c r="AQ95" s="78" t="s">
        <v>80</v>
      </c>
      <c r="AR95" s="75"/>
      <c r="AS95" s="79">
        <v>0</v>
      </c>
      <c r="AT95" s="80">
        <f>ROUND(SUM(AV95:AW95),2)</f>
        <v>0</v>
      </c>
      <c r="AU95" s="81">
        <f>'2.SO2 - Drobná architektúra'!P121</f>
        <v>11.025700000000002</v>
      </c>
      <c r="AV95" s="80">
        <f>'2.SO2 - Drobná architektúra'!J33</f>
        <v>0</v>
      </c>
      <c r="AW95" s="80">
        <f>'2.SO2 - Drobná architektúra'!J34</f>
        <v>0</v>
      </c>
      <c r="AX95" s="80">
        <f>'2.SO2 - Drobná architektúra'!J35</f>
        <v>0</v>
      </c>
      <c r="AY95" s="80">
        <f>'2.SO2 - Drobná architektúra'!J36</f>
        <v>0</v>
      </c>
      <c r="AZ95" s="80">
        <f>'2.SO2 - Drobná architektúra'!F33</f>
        <v>0</v>
      </c>
      <c r="BA95" s="80">
        <f>'2.SO2 - Drobná architektúra'!F34</f>
        <v>0</v>
      </c>
      <c r="BB95" s="80">
        <f>'2.SO2 - Drobná architektúra'!F35</f>
        <v>0</v>
      </c>
      <c r="BC95" s="80">
        <f>'2.SO2 - Drobná architektúra'!F36</f>
        <v>0</v>
      </c>
      <c r="BD95" s="82">
        <f>'2.SO2 - Drobná architektúra'!F37</f>
        <v>0</v>
      </c>
      <c r="BT95" s="83" t="s">
        <v>81</v>
      </c>
      <c r="BV95" s="83" t="s">
        <v>75</v>
      </c>
      <c r="BW95" s="83" t="s">
        <v>82</v>
      </c>
      <c r="BX95" s="83" t="s">
        <v>4</v>
      </c>
      <c r="CL95" s="83" t="s">
        <v>1</v>
      </c>
      <c r="CM95" s="83" t="s">
        <v>73</v>
      </c>
    </row>
    <row r="96" spans="1:91" s="2" customFormat="1" ht="30" customHeight="1" x14ac:dyDescent="0.2">
      <c r="A96" s="27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F96" s="27"/>
      <c r="AG96" s="27"/>
      <c r="AH96" s="27"/>
      <c r="AI96" s="27"/>
      <c r="AJ96" s="27"/>
      <c r="AK96" s="27"/>
      <c r="AL96" s="27"/>
      <c r="AM96" s="27"/>
      <c r="AN96" s="27"/>
      <c r="AO96" s="27"/>
      <c r="AP96" s="27"/>
      <c r="AQ96" s="27"/>
      <c r="AR96" s="28"/>
      <c r="AS96" s="27"/>
      <c r="AT96" s="27"/>
      <c r="AU96" s="27"/>
      <c r="AV96" s="27"/>
      <c r="AW96" s="27"/>
      <c r="AX96" s="27"/>
      <c r="AY96" s="27"/>
      <c r="AZ96" s="27"/>
      <c r="BA96" s="27"/>
      <c r="BB96" s="27"/>
      <c r="BC96" s="27"/>
      <c r="BD96" s="27"/>
      <c r="BE96" s="27"/>
    </row>
    <row r="97" spans="1:57" s="2" customFormat="1" ht="6.9" customHeight="1" x14ac:dyDescent="0.2">
      <c r="A97" s="27"/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28"/>
      <c r="AS97" s="27"/>
      <c r="AT97" s="27"/>
      <c r="AU97" s="27"/>
      <c r="AV97" s="27"/>
      <c r="AW97" s="27"/>
      <c r="AX97" s="27"/>
      <c r="AY97" s="27"/>
      <c r="AZ97" s="27"/>
      <c r="BA97" s="27"/>
      <c r="BB97" s="27"/>
      <c r="BC97" s="27"/>
      <c r="BD97" s="27"/>
      <c r="BE97" s="27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2.SO2 - Drobná architektúra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0"/>
  <sheetViews>
    <sheetView showGridLines="0" tabSelected="1" workbookViewId="0">
      <selection activeCell="W13" sqref="W13"/>
    </sheetView>
  </sheetViews>
  <sheetFormatPr defaultRowHeight="10.199999999999999" x14ac:dyDescent="0.2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1.42578125" style="1" customWidth="1"/>
    <col min="9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1" spans="1:46" x14ac:dyDescent="0.2">
      <c r="A1" s="84"/>
    </row>
    <row r="2" spans="1:46" s="1" customFormat="1" x14ac:dyDescent="0.2">
      <c r="L2" s="185" t="s">
        <v>5</v>
      </c>
      <c r="M2" s="171"/>
      <c r="N2" s="171"/>
      <c r="O2" s="171"/>
      <c r="P2" s="171"/>
      <c r="Q2" s="171"/>
      <c r="R2" s="171"/>
      <c r="S2" s="171"/>
      <c r="T2" s="171"/>
      <c r="U2" s="171"/>
      <c r="V2" s="171"/>
      <c r="AT2" s="15" t="s">
        <v>82</v>
      </c>
    </row>
    <row r="3" spans="1:46" s="1" customFormat="1" x14ac:dyDescent="0.2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73</v>
      </c>
    </row>
    <row r="4" spans="1:46" s="1" customFormat="1" ht="17.399999999999999" x14ac:dyDescent="0.2">
      <c r="B4" s="18"/>
      <c r="D4" s="19" t="s">
        <v>83</v>
      </c>
      <c r="L4" s="18"/>
      <c r="M4" s="85" t="s">
        <v>9</v>
      </c>
      <c r="AT4" s="15" t="s">
        <v>3</v>
      </c>
    </row>
    <row r="5" spans="1:46" s="1" customFormat="1" x14ac:dyDescent="0.2">
      <c r="B5" s="18"/>
      <c r="L5" s="18"/>
    </row>
    <row r="6" spans="1:46" s="1" customFormat="1" ht="13.2" x14ac:dyDescent="0.2">
      <c r="B6" s="18"/>
      <c r="D6" s="24" t="s">
        <v>12</v>
      </c>
      <c r="L6" s="18"/>
    </row>
    <row r="7" spans="1:46" s="1" customFormat="1" ht="13.2" x14ac:dyDescent="0.2">
      <c r="B7" s="18"/>
      <c r="E7" s="205" t="str">
        <f>'Rekapitulácia stavby'!K6</f>
        <v>TT_DVOR 2_Hospodárska od Sládkovičovej po Študentskú</v>
      </c>
      <c r="F7" s="206"/>
      <c r="G7" s="206"/>
      <c r="H7" s="206"/>
      <c r="L7" s="18"/>
    </row>
    <row r="8" spans="1:46" s="2" customFormat="1" ht="13.2" x14ac:dyDescent="0.2">
      <c r="A8" s="27"/>
      <c r="B8" s="28"/>
      <c r="C8" s="27"/>
      <c r="D8" s="24" t="s">
        <v>84</v>
      </c>
      <c r="E8" s="27"/>
      <c r="F8" s="27"/>
      <c r="G8" s="27"/>
      <c r="H8" s="27"/>
      <c r="I8" s="27"/>
      <c r="J8" s="27"/>
      <c r="K8" s="27"/>
      <c r="L8" s="3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</row>
    <row r="9" spans="1:46" s="2" customFormat="1" x14ac:dyDescent="0.2">
      <c r="A9" s="27"/>
      <c r="B9" s="28"/>
      <c r="C9" s="27"/>
      <c r="D9" s="27"/>
      <c r="E9" s="191" t="s">
        <v>85</v>
      </c>
      <c r="F9" s="204"/>
      <c r="G9" s="204"/>
      <c r="H9" s="204"/>
      <c r="I9" s="27"/>
      <c r="J9" s="27"/>
      <c r="K9" s="27"/>
      <c r="L9" s="3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</row>
    <row r="10" spans="1:46" s="2" customFormat="1" x14ac:dyDescent="0.2">
      <c r="A10" s="27"/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3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</row>
    <row r="11" spans="1:46" s="2" customFormat="1" ht="13.2" x14ac:dyDescent="0.2">
      <c r="A11" s="27"/>
      <c r="B11" s="28"/>
      <c r="C11" s="27"/>
      <c r="D11" s="24" t="s">
        <v>14</v>
      </c>
      <c r="E11" s="27"/>
      <c r="F11" s="22" t="s">
        <v>1</v>
      </c>
      <c r="G11" s="27"/>
      <c r="H11" s="27"/>
      <c r="I11" s="24" t="s">
        <v>15</v>
      </c>
      <c r="J11" s="22" t="s">
        <v>1</v>
      </c>
      <c r="K11" s="27"/>
      <c r="L11" s="3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</row>
    <row r="12" spans="1:46" s="2" customFormat="1" ht="13.2" x14ac:dyDescent="0.2">
      <c r="A12" s="27"/>
      <c r="B12" s="28"/>
      <c r="C12" s="27"/>
      <c r="D12" s="24" t="s">
        <v>16</v>
      </c>
      <c r="E12" s="27"/>
      <c r="F12" s="22" t="s">
        <v>17</v>
      </c>
      <c r="G12" s="27"/>
      <c r="H12" s="27"/>
      <c r="I12" s="24" t="s">
        <v>18</v>
      </c>
      <c r="J12" s="50">
        <v>44749</v>
      </c>
      <c r="K12" s="27"/>
      <c r="L12" s="3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</row>
    <row r="13" spans="1:46" s="2" customFormat="1" x14ac:dyDescent="0.2">
      <c r="A13" s="27"/>
      <c r="B13" s="28"/>
      <c r="C13" s="27"/>
      <c r="D13" s="27"/>
      <c r="E13" s="27"/>
      <c r="F13" s="27"/>
      <c r="G13" s="27"/>
      <c r="H13" s="27"/>
      <c r="I13" s="27"/>
      <c r="J13" s="27"/>
      <c r="K13" s="27"/>
      <c r="L13" s="3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</row>
    <row r="14" spans="1:46" s="2" customFormat="1" ht="13.2" x14ac:dyDescent="0.2">
      <c r="A14" s="27"/>
      <c r="B14" s="28"/>
      <c r="C14" s="27"/>
      <c r="D14" s="24" t="s">
        <v>20</v>
      </c>
      <c r="E14" s="27"/>
      <c r="F14" s="27"/>
      <c r="G14" s="27"/>
      <c r="H14" s="27"/>
      <c r="I14" s="24" t="s">
        <v>21</v>
      </c>
      <c r="J14" s="22" t="s">
        <v>1</v>
      </c>
      <c r="K14" s="27"/>
      <c r="L14" s="3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</row>
    <row r="15" spans="1:46" s="2" customFormat="1" ht="13.2" x14ac:dyDescent="0.2">
      <c r="A15" s="27"/>
      <c r="B15" s="28"/>
      <c r="C15" s="27"/>
      <c r="D15" s="27"/>
      <c r="E15" s="22" t="s">
        <v>22</v>
      </c>
      <c r="F15" s="27"/>
      <c r="G15" s="27"/>
      <c r="H15" s="27"/>
      <c r="I15" s="24" t="s">
        <v>23</v>
      </c>
      <c r="J15" s="22" t="s">
        <v>1</v>
      </c>
      <c r="K15" s="27"/>
      <c r="L15" s="3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</row>
    <row r="16" spans="1:46" s="2" customFormat="1" x14ac:dyDescent="0.2">
      <c r="A16" s="27"/>
      <c r="B16" s="28"/>
      <c r="C16" s="27"/>
      <c r="D16" s="27"/>
      <c r="E16" s="27"/>
      <c r="F16" s="27"/>
      <c r="G16" s="27"/>
      <c r="H16" s="27"/>
      <c r="I16" s="27"/>
      <c r="J16" s="27"/>
      <c r="K16" s="27"/>
      <c r="L16" s="3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</row>
    <row r="17" spans="1:31" s="2" customFormat="1" ht="13.2" x14ac:dyDescent="0.2">
      <c r="A17" s="27"/>
      <c r="B17" s="28"/>
      <c r="C17" s="27"/>
      <c r="D17" s="24" t="s">
        <v>24</v>
      </c>
      <c r="E17" s="27"/>
      <c r="F17" s="27"/>
      <c r="G17" s="27"/>
      <c r="H17" s="27"/>
      <c r="I17" s="24" t="s">
        <v>21</v>
      </c>
      <c r="J17" s="22" t="str">
        <f>'Rekapitulácia stavby'!AN13</f>
        <v/>
      </c>
      <c r="K17" s="27"/>
      <c r="L17" s="3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</row>
    <row r="18" spans="1:31" s="2" customFormat="1" ht="13.2" x14ac:dyDescent="0.2">
      <c r="A18" s="27"/>
      <c r="B18" s="28"/>
      <c r="C18" s="27"/>
      <c r="D18" s="27"/>
      <c r="E18" s="170" t="str">
        <f>'Rekapitulácia stavby'!E14</f>
        <v xml:space="preserve"> </v>
      </c>
      <c r="F18" s="170"/>
      <c r="G18" s="170"/>
      <c r="H18" s="170"/>
      <c r="I18" s="24" t="s">
        <v>23</v>
      </c>
      <c r="J18" s="22" t="str">
        <f>'Rekapitulácia stavby'!AN14</f>
        <v/>
      </c>
      <c r="K18" s="27"/>
      <c r="L18" s="3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</row>
    <row r="19" spans="1:31" s="2" customFormat="1" x14ac:dyDescent="0.2">
      <c r="A19" s="27"/>
      <c r="B19" s="28"/>
      <c r="C19" s="27"/>
      <c r="D19" s="27"/>
      <c r="E19" s="27"/>
      <c r="F19" s="27"/>
      <c r="G19" s="27"/>
      <c r="H19" s="27"/>
      <c r="I19" s="27"/>
      <c r="J19" s="27"/>
      <c r="K19" s="27"/>
      <c r="L19" s="3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</row>
    <row r="20" spans="1:31" s="2" customFormat="1" ht="13.2" x14ac:dyDescent="0.2">
      <c r="A20" s="27"/>
      <c r="B20" s="28"/>
      <c r="C20" s="27"/>
      <c r="D20" s="24" t="s">
        <v>26</v>
      </c>
      <c r="E20" s="27"/>
      <c r="F20" s="27"/>
      <c r="G20" s="27"/>
      <c r="H20" s="27"/>
      <c r="I20" s="24" t="s">
        <v>21</v>
      </c>
      <c r="J20" s="22" t="s">
        <v>1</v>
      </c>
      <c r="K20" s="27"/>
      <c r="L20" s="3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</row>
    <row r="21" spans="1:31" s="2" customFormat="1" ht="13.2" x14ac:dyDescent="0.2">
      <c r="A21" s="27"/>
      <c r="B21" s="28"/>
      <c r="C21" s="27"/>
      <c r="D21" s="27"/>
      <c r="E21" s="22" t="s">
        <v>27</v>
      </c>
      <c r="F21" s="27"/>
      <c r="G21" s="27"/>
      <c r="H21" s="27"/>
      <c r="I21" s="24" t="s">
        <v>23</v>
      </c>
      <c r="J21" s="22" t="s">
        <v>1</v>
      </c>
      <c r="K21" s="27"/>
      <c r="L21" s="3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</row>
    <row r="22" spans="1:31" s="2" customFormat="1" x14ac:dyDescent="0.2">
      <c r="A22" s="27"/>
      <c r="B22" s="28"/>
      <c r="C22" s="27"/>
      <c r="D22" s="27"/>
      <c r="E22" s="27"/>
      <c r="F22" s="27"/>
      <c r="G22" s="27"/>
      <c r="H22" s="27"/>
      <c r="I22" s="27"/>
      <c r="J22" s="27"/>
      <c r="K22" s="27"/>
      <c r="L22" s="3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</row>
    <row r="23" spans="1:31" s="2" customFormat="1" ht="13.2" x14ac:dyDescent="0.2">
      <c r="A23" s="27"/>
      <c r="B23" s="28"/>
      <c r="C23" s="27"/>
      <c r="D23" s="24" t="s">
        <v>30</v>
      </c>
      <c r="E23" s="27"/>
      <c r="F23" s="27"/>
      <c r="G23" s="27"/>
      <c r="H23" s="27"/>
      <c r="I23" s="24" t="s">
        <v>21</v>
      </c>
      <c r="J23" s="22" t="s">
        <v>1</v>
      </c>
      <c r="K23" s="27"/>
      <c r="L23" s="3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</row>
    <row r="24" spans="1:31" s="2" customFormat="1" ht="13.2" x14ac:dyDescent="0.2">
      <c r="A24" s="27"/>
      <c r="B24" s="28"/>
      <c r="C24" s="27"/>
      <c r="D24" s="27"/>
      <c r="E24" s="22" t="s">
        <v>31</v>
      </c>
      <c r="F24" s="27"/>
      <c r="G24" s="27"/>
      <c r="H24" s="27"/>
      <c r="I24" s="24" t="s">
        <v>23</v>
      </c>
      <c r="J24" s="22" t="s">
        <v>1</v>
      </c>
      <c r="K24" s="27"/>
      <c r="L24" s="3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</row>
    <row r="25" spans="1:31" s="2" customFormat="1" x14ac:dyDescent="0.2">
      <c r="A25" s="27"/>
      <c r="B25" s="28"/>
      <c r="C25" s="27"/>
      <c r="D25" s="27"/>
      <c r="E25" s="27"/>
      <c r="F25" s="27"/>
      <c r="G25" s="27"/>
      <c r="H25" s="27"/>
      <c r="I25" s="27"/>
      <c r="J25" s="27"/>
      <c r="K25" s="27"/>
      <c r="L25" s="3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</row>
    <row r="26" spans="1:31" s="2" customFormat="1" ht="13.2" x14ac:dyDescent="0.2">
      <c r="A26" s="27"/>
      <c r="B26" s="28"/>
      <c r="C26" s="27"/>
      <c r="D26" s="24" t="s">
        <v>32</v>
      </c>
      <c r="E26" s="27"/>
      <c r="F26" s="27"/>
      <c r="G26" s="27"/>
      <c r="H26" s="27"/>
      <c r="I26" s="27"/>
      <c r="J26" s="27"/>
      <c r="K26" s="27"/>
      <c r="L26" s="3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</row>
    <row r="27" spans="1:31" s="8" customFormat="1" ht="13.2" x14ac:dyDescent="0.2">
      <c r="A27" s="86"/>
      <c r="B27" s="87"/>
      <c r="C27" s="86"/>
      <c r="D27" s="86"/>
      <c r="E27" s="173" t="s">
        <v>1</v>
      </c>
      <c r="F27" s="173"/>
      <c r="G27" s="173"/>
      <c r="H27" s="173"/>
      <c r="I27" s="86"/>
      <c r="J27" s="86"/>
      <c r="K27" s="86"/>
      <c r="L27" s="88"/>
      <c r="S27" s="86"/>
      <c r="T27" s="86"/>
      <c r="U27" s="86"/>
      <c r="V27" s="86"/>
      <c r="W27" s="86"/>
      <c r="X27" s="86"/>
      <c r="Y27" s="86"/>
      <c r="Z27" s="86"/>
      <c r="AA27" s="86"/>
      <c r="AB27" s="86"/>
      <c r="AC27" s="86"/>
      <c r="AD27" s="86"/>
      <c r="AE27" s="86"/>
    </row>
    <row r="28" spans="1:31" s="2" customFormat="1" x14ac:dyDescent="0.2">
      <c r="A28" s="27"/>
      <c r="B28" s="28"/>
      <c r="C28" s="27"/>
      <c r="D28" s="27"/>
      <c r="E28" s="27"/>
      <c r="F28" s="27"/>
      <c r="G28" s="27"/>
      <c r="H28" s="27"/>
      <c r="I28" s="27"/>
      <c r="J28" s="27"/>
      <c r="K28" s="27"/>
      <c r="L28" s="3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</row>
    <row r="29" spans="1:31" s="2" customFormat="1" x14ac:dyDescent="0.2">
      <c r="A29" s="27"/>
      <c r="B29" s="28"/>
      <c r="C29" s="27"/>
      <c r="D29" s="61"/>
      <c r="E29" s="61"/>
      <c r="F29" s="61"/>
      <c r="G29" s="61"/>
      <c r="H29" s="61"/>
      <c r="I29" s="61"/>
      <c r="J29" s="61"/>
      <c r="K29" s="61"/>
      <c r="L29" s="3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</row>
    <row r="30" spans="1:31" s="2" customFormat="1" ht="15.6" x14ac:dyDescent="0.2">
      <c r="A30" s="27"/>
      <c r="B30" s="28"/>
      <c r="C30" s="27"/>
      <c r="D30" s="89" t="s">
        <v>33</v>
      </c>
      <c r="E30" s="27"/>
      <c r="F30" s="27"/>
      <c r="G30" s="27"/>
      <c r="H30" s="27"/>
      <c r="I30" s="27"/>
      <c r="J30" s="66">
        <f>ROUND(J121, 2)</f>
        <v>0</v>
      </c>
      <c r="K30" s="27"/>
      <c r="L30" s="3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</row>
    <row r="31" spans="1:31" s="2" customFormat="1" x14ac:dyDescent="0.2">
      <c r="A31" s="27"/>
      <c r="B31" s="28"/>
      <c r="C31" s="27"/>
      <c r="D31" s="61"/>
      <c r="E31" s="61"/>
      <c r="F31" s="61"/>
      <c r="G31" s="61"/>
      <c r="H31" s="61"/>
      <c r="I31" s="61"/>
      <c r="J31" s="61"/>
      <c r="K31" s="61"/>
      <c r="L31" s="3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</row>
    <row r="32" spans="1:31" s="2" customFormat="1" ht="13.2" x14ac:dyDescent="0.2">
      <c r="A32" s="27"/>
      <c r="B32" s="28"/>
      <c r="C32" s="27"/>
      <c r="D32" s="27"/>
      <c r="E32" s="27"/>
      <c r="F32" s="31" t="s">
        <v>35</v>
      </c>
      <c r="G32" s="27"/>
      <c r="H32" s="27"/>
      <c r="I32" s="31" t="s">
        <v>34</v>
      </c>
      <c r="J32" s="31" t="s">
        <v>36</v>
      </c>
      <c r="K32" s="27"/>
      <c r="L32" s="3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</row>
    <row r="33" spans="1:31" s="2" customFormat="1" ht="13.2" x14ac:dyDescent="0.2">
      <c r="A33" s="27"/>
      <c r="B33" s="28"/>
      <c r="C33" s="27"/>
      <c r="D33" s="90" t="s">
        <v>37</v>
      </c>
      <c r="E33" s="24" t="s">
        <v>38</v>
      </c>
      <c r="F33" s="91">
        <f>ROUND((SUM(BE121:BE149)),  2)</f>
        <v>0</v>
      </c>
      <c r="G33" s="27"/>
      <c r="H33" s="27"/>
      <c r="I33" s="92">
        <v>0.2</v>
      </c>
      <c r="J33" s="91">
        <f>ROUND(((SUM(BE121:BE149))*I33),  2)</f>
        <v>0</v>
      </c>
      <c r="K33" s="27"/>
      <c r="L33" s="3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</row>
    <row r="34" spans="1:31" s="2" customFormat="1" ht="13.2" x14ac:dyDescent="0.2">
      <c r="A34" s="27"/>
      <c r="B34" s="28"/>
      <c r="C34" s="27"/>
      <c r="D34" s="27"/>
      <c r="E34" s="24" t="s">
        <v>39</v>
      </c>
      <c r="F34" s="91">
        <f>ROUND((SUM(BF121:BF149)),  2)</f>
        <v>0</v>
      </c>
      <c r="G34" s="27"/>
      <c r="H34" s="27"/>
      <c r="I34" s="92">
        <v>0.2</v>
      </c>
      <c r="J34" s="91">
        <f>ROUND(((SUM(BF121:BF149))*I34),  2)</f>
        <v>0</v>
      </c>
      <c r="K34" s="27"/>
      <c r="L34" s="3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</row>
    <row r="35" spans="1:31" s="2" customFormat="1" ht="13.2" x14ac:dyDescent="0.2">
      <c r="A35" s="27"/>
      <c r="B35" s="28"/>
      <c r="C35" s="27"/>
      <c r="D35" s="27"/>
      <c r="E35" s="24" t="s">
        <v>40</v>
      </c>
      <c r="F35" s="91">
        <f>ROUND((SUM(BG121:BG149)),  2)</f>
        <v>0</v>
      </c>
      <c r="G35" s="27"/>
      <c r="H35" s="27"/>
      <c r="I35" s="92">
        <v>0.2</v>
      </c>
      <c r="J35" s="91">
        <f>0</f>
        <v>0</v>
      </c>
      <c r="K35" s="27"/>
      <c r="L35" s="3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</row>
    <row r="36" spans="1:31" s="2" customFormat="1" ht="13.2" x14ac:dyDescent="0.2">
      <c r="A36" s="27"/>
      <c r="B36" s="28"/>
      <c r="C36" s="27"/>
      <c r="D36" s="27"/>
      <c r="E36" s="24" t="s">
        <v>41</v>
      </c>
      <c r="F36" s="91">
        <f>ROUND((SUM(BH121:BH149)),  2)</f>
        <v>0</v>
      </c>
      <c r="G36" s="27"/>
      <c r="H36" s="27"/>
      <c r="I36" s="92">
        <v>0.2</v>
      </c>
      <c r="J36" s="91">
        <f>0</f>
        <v>0</v>
      </c>
      <c r="K36" s="27"/>
      <c r="L36" s="3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</row>
    <row r="37" spans="1:31" s="2" customFormat="1" ht="13.2" x14ac:dyDescent="0.2">
      <c r="A37" s="27"/>
      <c r="B37" s="28"/>
      <c r="C37" s="27"/>
      <c r="D37" s="27"/>
      <c r="E37" s="24" t="s">
        <v>42</v>
      </c>
      <c r="F37" s="91">
        <f>ROUND((SUM(BI121:BI149)),  2)</f>
        <v>0</v>
      </c>
      <c r="G37" s="27"/>
      <c r="H37" s="27"/>
      <c r="I37" s="92">
        <v>0</v>
      </c>
      <c r="J37" s="91">
        <f>0</f>
        <v>0</v>
      </c>
      <c r="K37" s="27"/>
      <c r="L37" s="3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</row>
    <row r="38" spans="1:31" s="2" customFormat="1" x14ac:dyDescent="0.2">
      <c r="A38" s="27"/>
      <c r="B38" s="28"/>
      <c r="C38" s="27"/>
      <c r="D38" s="27"/>
      <c r="E38" s="27"/>
      <c r="F38" s="27"/>
      <c r="G38" s="27"/>
      <c r="H38" s="27"/>
      <c r="I38" s="27"/>
      <c r="J38" s="27"/>
      <c r="K38" s="27"/>
      <c r="L38" s="3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</row>
    <row r="39" spans="1:31" s="2" customFormat="1" ht="15.6" x14ac:dyDescent="0.2">
      <c r="A39" s="27"/>
      <c r="B39" s="28"/>
      <c r="C39" s="93"/>
      <c r="D39" s="94" t="s">
        <v>43</v>
      </c>
      <c r="E39" s="55"/>
      <c r="F39" s="55"/>
      <c r="G39" s="95" t="s">
        <v>44</v>
      </c>
      <c r="H39" s="96" t="s">
        <v>45</v>
      </c>
      <c r="I39" s="55"/>
      <c r="J39" s="97">
        <f>SUM(J30:J37)</f>
        <v>0</v>
      </c>
      <c r="K39" s="98"/>
      <c r="L39" s="3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</row>
    <row r="40" spans="1:31" s="2" customFormat="1" x14ac:dyDescent="0.2">
      <c r="A40" s="27"/>
      <c r="B40" s="28"/>
      <c r="C40" s="27"/>
      <c r="D40" s="27"/>
      <c r="E40" s="27"/>
      <c r="F40" s="27"/>
      <c r="G40" s="27"/>
      <c r="H40" s="27"/>
      <c r="I40" s="27"/>
      <c r="J40" s="27"/>
      <c r="K40" s="27"/>
      <c r="L40" s="3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</row>
    <row r="41" spans="1:31" s="1" customFormat="1" x14ac:dyDescent="0.2">
      <c r="B41" s="18"/>
      <c r="L41" s="18"/>
    </row>
    <row r="42" spans="1:31" s="1" customFormat="1" x14ac:dyDescent="0.2">
      <c r="B42" s="18"/>
      <c r="L42" s="18"/>
    </row>
    <row r="43" spans="1:31" s="1" customFormat="1" x14ac:dyDescent="0.2">
      <c r="B43" s="18"/>
      <c r="L43" s="18"/>
    </row>
    <row r="44" spans="1:31" s="1" customFormat="1" x14ac:dyDescent="0.2">
      <c r="B44" s="18"/>
      <c r="L44" s="18"/>
    </row>
    <row r="45" spans="1:31" s="1" customFormat="1" x14ac:dyDescent="0.2">
      <c r="B45" s="18"/>
      <c r="L45" s="18"/>
    </row>
    <row r="46" spans="1:31" s="1" customFormat="1" x14ac:dyDescent="0.2">
      <c r="B46" s="18"/>
      <c r="L46" s="18"/>
    </row>
    <row r="47" spans="1:31" s="1" customFormat="1" x14ac:dyDescent="0.2">
      <c r="B47" s="18"/>
      <c r="L47" s="18"/>
    </row>
    <row r="48" spans="1:31" s="1" customFormat="1" x14ac:dyDescent="0.2">
      <c r="B48" s="18"/>
      <c r="L48" s="18"/>
    </row>
    <row r="49" spans="1:31" s="1" customFormat="1" x14ac:dyDescent="0.2">
      <c r="B49" s="18"/>
      <c r="L49" s="18"/>
    </row>
    <row r="50" spans="1:31" s="2" customFormat="1" ht="13.2" x14ac:dyDescent="0.2">
      <c r="B50" s="37"/>
      <c r="D50" s="38" t="s">
        <v>46</v>
      </c>
      <c r="E50" s="39"/>
      <c r="F50" s="39"/>
      <c r="G50" s="38" t="s">
        <v>47</v>
      </c>
      <c r="H50" s="39"/>
      <c r="I50" s="39"/>
      <c r="J50" s="39"/>
      <c r="K50" s="39"/>
      <c r="L50" s="37"/>
    </row>
    <row r="51" spans="1:31" x14ac:dyDescent="0.2">
      <c r="B51" s="18"/>
      <c r="L51" s="18"/>
    </row>
    <row r="52" spans="1:31" x14ac:dyDescent="0.2">
      <c r="B52" s="18"/>
      <c r="L52" s="18"/>
    </row>
    <row r="53" spans="1:31" x14ac:dyDescent="0.2">
      <c r="B53" s="18"/>
      <c r="L53" s="18"/>
    </row>
    <row r="54" spans="1:31" x14ac:dyDescent="0.2">
      <c r="B54" s="18"/>
      <c r="L54" s="18"/>
    </row>
    <row r="55" spans="1:31" x14ac:dyDescent="0.2">
      <c r="B55" s="18"/>
      <c r="L55" s="18"/>
    </row>
    <row r="56" spans="1:31" x14ac:dyDescent="0.2">
      <c r="B56" s="18"/>
      <c r="L56" s="18"/>
    </row>
    <row r="57" spans="1:31" x14ac:dyDescent="0.2">
      <c r="B57" s="18"/>
      <c r="L57" s="18"/>
    </row>
    <row r="58" spans="1:31" x14ac:dyDescent="0.2">
      <c r="B58" s="18"/>
      <c r="L58" s="18"/>
    </row>
    <row r="59" spans="1:31" x14ac:dyDescent="0.2">
      <c r="B59" s="18"/>
      <c r="L59" s="18"/>
    </row>
    <row r="60" spans="1:31" x14ac:dyDescent="0.2">
      <c r="B60" s="18"/>
      <c r="L60" s="18"/>
    </row>
    <row r="61" spans="1:31" s="2" customFormat="1" ht="13.2" x14ac:dyDescent="0.2">
      <c r="A61" s="27"/>
      <c r="B61" s="28"/>
      <c r="C61" s="27"/>
      <c r="D61" s="40" t="s">
        <v>48</v>
      </c>
      <c r="E61" s="30"/>
      <c r="F61" s="99" t="s">
        <v>49</v>
      </c>
      <c r="G61" s="40" t="s">
        <v>48</v>
      </c>
      <c r="H61" s="30"/>
      <c r="I61" s="30"/>
      <c r="J61" s="100" t="s">
        <v>49</v>
      </c>
      <c r="K61" s="30"/>
      <c r="L61" s="3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</row>
    <row r="62" spans="1:31" x14ac:dyDescent="0.2">
      <c r="B62" s="18"/>
      <c r="L62" s="18"/>
    </row>
    <row r="63" spans="1:31" x14ac:dyDescent="0.2">
      <c r="B63" s="18"/>
      <c r="L63" s="18"/>
    </row>
    <row r="64" spans="1:31" x14ac:dyDescent="0.2">
      <c r="B64" s="18"/>
      <c r="L64" s="18"/>
    </row>
    <row r="65" spans="1:31" s="2" customFormat="1" ht="13.2" x14ac:dyDescent="0.2">
      <c r="A65" s="27"/>
      <c r="B65" s="28"/>
      <c r="C65" s="27"/>
      <c r="D65" s="38" t="s">
        <v>50</v>
      </c>
      <c r="E65" s="41"/>
      <c r="F65" s="41"/>
      <c r="G65" s="38" t="s">
        <v>51</v>
      </c>
      <c r="H65" s="41"/>
      <c r="I65" s="41"/>
      <c r="J65" s="41"/>
      <c r="K65" s="41"/>
      <c r="L65" s="3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27"/>
    </row>
    <row r="66" spans="1:31" x14ac:dyDescent="0.2">
      <c r="B66" s="18"/>
      <c r="L66" s="18"/>
    </row>
    <row r="67" spans="1:31" x14ac:dyDescent="0.2">
      <c r="B67" s="18"/>
      <c r="L67" s="18"/>
    </row>
    <row r="68" spans="1:31" x14ac:dyDescent="0.2">
      <c r="B68" s="18"/>
      <c r="L68" s="18"/>
    </row>
    <row r="69" spans="1:31" x14ac:dyDescent="0.2">
      <c r="B69" s="18"/>
      <c r="L69" s="18"/>
    </row>
    <row r="70" spans="1:31" x14ac:dyDescent="0.2">
      <c r="B70" s="18"/>
      <c r="L70" s="18"/>
    </row>
    <row r="71" spans="1:31" x14ac:dyDescent="0.2">
      <c r="B71" s="18"/>
      <c r="L71" s="18"/>
    </row>
    <row r="72" spans="1:31" x14ac:dyDescent="0.2">
      <c r="B72" s="18"/>
      <c r="L72" s="18"/>
    </row>
    <row r="73" spans="1:31" x14ac:dyDescent="0.2">
      <c r="B73" s="18"/>
      <c r="L73" s="18"/>
    </row>
    <row r="74" spans="1:31" x14ac:dyDescent="0.2">
      <c r="B74" s="18"/>
      <c r="L74" s="18"/>
    </row>
    <row r="75" spans="1:31" x14ac:dyDescent="0.2">
      <c r="B75" s="18"/>
      <c r="L75" s="18"/>
    </row>
    <row r="76" spans="1:31" s="2" customFormat="1" ht="13.2" x14ac:dyDescent="0.2">
      <c r="A76" s="27"/>
      <c r="B76" s="28"/>
      <c r="C76" s="27"/>
      <c r="D76" s="40" t="s">
        <v>48</v>
      </c>
      <c r="E76" s="30"/>
      <c r="F76" s="99" t="s">
        <v>49</v>
      </c>
      <c r="G76" s="40" t="s">
        <v>48</v>
      </c>
      <c r="H76" s="30"/>
      <c r="I76" s="30"/>
      <c r="J76" s="100" t="s">
        <v>49</v>
      </c>
      <c r="K76" s="30"/>
      <c r="L76" s="3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27"/>
    </row>
    <row r="77" spans="1:31" s="2" customFormat="1" x14ac:dyDescent="0.2">
      <c r="A77" s="27"/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27"/>
    </row>
    <row r="81" spans="1:47" s="2" customFormat="1" x14ac:dyDescent="0.2">
      <c r="A81" s="27"/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27"/>
    </row>
    <row r="82" spans="1:47" s="2" customFormat="1" ht="17.399999999999999" x14ac:dyDescent="0.2">
      <c r="A82" s="27"/>
      <c r="B82" s="28"/>
      <c r="C82" s="19" t="s">
        <v>86</v>
      </c>
      <c r="D82" s="27"/>
      <c r="E82" s="27"/>
      <c r="F82" s="27"/>
      <c r="G82" s="27"/>
      <c r="H82" s="27"/>
      <c r="I82" s="27"/>
      <c r="J82" s="27"/>
      <c r="K82" s="27"/>
      <c r="L82" s="3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27"/>
    </row>
    <row r="83" spans="1:47" s="2" customFormat="1" x14ac:dyDescent="0.2">
      <c r="A83" s="27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3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27"/>
    </row>
    <row r="84" spans="1:47" s="2" customFormat="1" ht="13.2" x14ac:dyDescent="0.2">
      <c r="A84" s="27"/>
      <c r="B84" s="28"/>
      <c r="C84" s="24" t="s">
        <v>12</v>
      </c>
      <c r="D84" s="27"/>
      <c r="E84" s="27"/>
      <c r="F84" s="27"/>
      <c r="G84" s="27"/>
      <c r="H84" s="27"/>
      <c r="I84" s="27"/>
      <c r="J84" s="27"/>
      <c r="K84" s="27"/>
      <c r="L84" s="3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27"/>
    </row>
    <row r="85" spans="1:47" s="2" customFormat="1" ht="13.2" x14ac:dyDescent="0.2">
      <c r="A85" s="27"/>
      <c r="B85" s="28"/>
      <c r="C85" s="27"/>
      <c r="D85" s="27"/>
      <c r="E85" s="205" t="str">
        <f>E7</f>
        <v>TT_DVOR 2_Hospodárska od Sládkovičovej po Študentskú</v>
      </c>
      <c r="F85" s="206"/>
      <c r="G85" s="206"/>
      <c r="H85" s="206"/>
      <c r="I85" s="27"/>
      <c r="J85" s="27"/>
      <c r="K85" s="27"/>
      <c r="L85" s="3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27"/>
    </row>
    <row r="86" spans="1:47" s="2" customFormat="1" ht="13.2" x14ac:dyDescent="0.2">
      <c r="A86" s="27"/>
      <c r="B86" s="28"/>
      <c r="C86" s="24" t="s">
        <v>84</v>
      </c>
      <c r="D86" s="27"/>
      <c r="E86" s="27"/>
      <c r="F86" s="27"/>
      <c r="G86" s="27"/>
      <c r="H86" s="27"/>
      <c r="I86" s="27"/>
      <c r="J86" s="27"/>
      <c r="K86" s="27"/>
      <c r="L86" s="3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27"/>
    </row>
    <row r="87" spans="1:47" s="2" customFormat="1" x14ac:dyDescent="0.2">
      <c r="A87" s="27"/>
      <c r="B87" s="28"/>
      <c r="C87" s="27"/>
      <c r="D87" s="27"/>
      <c r="E87" s="191" t="str">
        <f>E9</f>
        <v>2.SO2 - Drobná architektúra</v>
      </c>
      <c r="F87" s="204"/>
      <c r="G87" s="204"/>
      <c r="H87" s="204"/>
      <c r="I87" s="27"/>
      <c r="J87" s="27"/>
      <c r="K87" s="27"/>
      <c r="L87" s="3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27"/>
    </row>
    <row r="88" spans="1:47" s="2" customFormat="1" x14ac:dyDescent="0.2">
      <c r="A88" s="27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3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27"/>
    </row>
    <row r="89" spans="1:47" s="2" customFormat="1" ht="13.2" x14ac:dyDescent="0.2">
      <c r="A89" s="27"/>
      <c r="B89" s="28"/>
      <c r="C89" s="24" t="s">
        <v>16</v>
      </c>
      <c r="D89" s="27"/>
      <c r="E89" s="27"/>
      <c r="F89" s="22" t="str">
        <f>F12</f>
        <v>Trnava</v>
      </c>
      <c r="G89" s="27"/>
      <c r="H89" s="27"/>
      <c r="I89" s="24" t="s">
        <v>18</v>
      </c>
      <c r="J89" s="50">
        <f>IF(J12="","",J12)</f>
        <v>44749</v>
      </c>
      <c r="K89" s="27"/>
      <c r="L89" s="3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27"/>
    </row>
    <row r="90" spans="1:47" s="2" customFormat="1" x14ac:dyDescent="0.2">
      <c r="A90" s="27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3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</row>
    <row r="91" spans="1:47" s="2" customFormat="1" ht="13.2" x14ac:dyDescent="0.2">
      <c r="A91" s="27"/>
      <c r="B91" s="28"/>
      <c r="C91" s="24" t="s">
        <v>20</v>
      </c>
      <c r="D91" s="27"/>
      <c r="E91" s="27"/>
      <c r="F91" s="22" t="str">
        <f>E15</f>
        <v>mesto Trnava</v>
      </c>
      <c r="G91" s="27"/>
      <c r="H91" s="27"/>
      <c r="I91" s="24" t="s">
        <v>26</v>
      </c>
      <c r="J91" s="25" t="str">
        <f>E21</f>
        <v>Rudbeckia s.r.o.</v>
      </c>
      <c r="K91" s="27"/>
      <c r="L91" s="3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</row>
    <row r="92" spans="1:47" s="2" customFormat="1" ht="26.4" x14ac:dyDescent="0.2">
      <c r="A92" s="27"/>
      <c r="B92" s="28"/>
      <c r="C92" s="24" t="s">
        <v>24</v>
      </c>
      <c r="D92" s="27"/>
      <c r="E92" s="27"/>
      <c r="F92" s="22" t="str">
        <f>IF(E18="","",E18)</f>
        <v xml:space="preserve"> </v>
      </c>
      <c r="G92" s="27"/>
      <c r="H92" s="27"/>
      <c r="I92" s="24" t="s">
        <v>30</v>
      </c>
      <c r="J92" s="25" t="str">
        <f>E24</f>
        <v>Ing. Júlia Straňáková</v>
      </c>
      <c r="K92" s="27"/>
      <c r="L92" s="3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27"/>
    </row>
    <row r="93" spans="1:47" s="2" customFormat="1" x14ac:dyDescent="0.2">
      <c r="A93" s="27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3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27"/>
    </row>
    <row r="94" spans="1:47" s="2" customFormat="1" ht="11.4" x14ac:dyDescent="0.2">
      <c r="A94" s="27"/>
      <c r="B94" s="28"/>
      <c r="C94" s="101" t="s">
        <v>87</v>
      </c>
      <c r="D94" s="93"/>
      <c r="E94" s="93"/>
      <c r="F94" s="93"/>
      <c r="G94" s="93"/>
      <c r="H94" s="93"/>
      <c r="I94" s="93"/>
      <c r="J94" s="102" t="s">
        <v>88</v>
      </c>
      <c r="K94" s="93"/>
      <c r="L94" s="3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27"/>
    </row>
    <row r="95" spans="1:47" s="2" customFormat="1" x14ac:dyDescent="0.2">
      <c r="A95" s="27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3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27"/>
    </row>
    <row r="96" spans="1:47" s="2" customFormat="1" ht="15.6" x14ac:dyDescent="0.2">
      <c r="A96" s="27"/>
      <c r="B96" s="28"/>
      <c r="C96" s="103" t="s">
        <v>89</v>
      </c>
      <c r="D96" s="27"/>
      <c r="E96" s="27"/>
      <c r="F96" s="27"/>
      <c r="G96" s="27"/>
      <c r="H96" s="27"/>
      <c r="I96" s="27"/>
      <c r="J96" s="66">
        <f>J121</f>
        <v>0</v>
      </c>
      <c r="K96" s="27"/>
      <c r="L96" s="3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27"/>
      <c r="AU96" s="15" t="s">
        <v>90</v>
      </c>
    </row>
    <row r="97" spans="1:31" s="9" customFormat="1" ht="15" x14ac:dyDescent="0.2">
      <c r="B97" s="104"/>
      <c r="D97" s="105" t="s">
        <v>91</v>
      </c>
      <c r="E97" s="106"/>
      <c r="F97" s="106"/>
      <c r="G97" s="106"/>
      <c r="H97" s="106"/>
      <c r="I97" s="106"/>
      <c r="J97" s="107">
        <f>J122</f>
        <v>0</v>
      </c>
      <c r="L97" s="104"/>
    </row>
    <row r="98" spans="1:31" s="10" customFormat="1" ht="13.2" x14ac:dyDescent="0.2">
      <c r="B98" s="108"/>
      <c r="D98" s="109" t="s">
        <v>92</v>
      </c>
      <c r="E98" s="110"/>
      <c r="F98" s="110"/>
      <c r="G98" s="110"/>
      <c r="H98" s="110"/>
      <c r="I98" s="110"/>
      <c r="J98" s="111">
        <f>J123</f>
        <v>0</v>
      </c>
      <c r="L98" s="108"/>
    </row>
    <row r="99" spans="1:31" s="10" customFormat="1" ht="13.2" x14ac:dyDescent="0.2">
      <c r="B99" s="108"/>
      <c r="D99" s="109" t="s">
        <v>93</v>
      </c>
      <c r="E99" s="110"/>
      <c r="F99" s="110"/>
      <c r="G99" s="110"/>
      <c r="H99" s="110"/>
      <c r="I99" s="110"/>
      <c r="J99" s="111">
        <f>J129</f>
        <v>0</v>
      </c>
      <c r="L99" s="108"/>
    </row>
    <row r="100" spans="1:31" s="10" customFormat="1" ht="13.2" x14ac:dyDescent="0.2">
      <c r="B100" s="108"/>
      <c r="D100" s="109" t="s">
        <v>94</v>
      </c>
      <c r="E100" s="110"/>
      <c r="F100" s="110"/>
      <c r="G100" s="110"/>
      <c r="H100" s="110"/>
      <c r="I100" s="110"/>
      <c r="J100" s="111">
        <f>J139</f>
        <v>0</v>
      </c>
      <c r="L100" s="108"/>
    </row>
    <row r="101" spans="1:31" s="10" customFormat="1" ht="13.2" x14ac:dyDescent="0.2">
      <c r="B101" s="108"/>
      <c r="D101" s="109" t="s">
        <v>95</v>
      </c>
      <c r="E101" s="110"/>
      <c r="F101" s="110"/>
      <c r="G101" s="110"/>
      <c r="H101" s="110"/>
      <c r="I101" s="110"/>
      <c r="J101" s="111">
        <f>J148</f>
        <v>0</v>
      </c>
      <c r="L101" s="108"/>
    </row>
    <row r="102" spans="1:31" s="2" customFormat="1" x14ac:dyDescent="0.2">
      <c r="A102" s="27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3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27"/>
    </row>
    <row r="103" spans="1:31" s="2" customFormat="1" x14ac:dyDescent="0.2">
      <c r="A103" s="27"/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27"/>
    </row>
    <row r="107" spans="1:31" s="2" customFormat="1" x14ac:dyDescent="0.2">
      <c r="A107" s="27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27"/>
    </row>
    <row r="108" spans="1:31" s="2" customFormat="1" ht="17.399999999999999" x14ac:dyDescent="0.2">
      <c r="A108" s="27"/>
      <c r="B108" s="28"/>
      <c r="C108" s="19" t="s">
        <v>96</v>
      </c>
      <c r="D108" s="27"/>
      <c r="E108" s="27"/>
      <c r="F108" s="27"/>
      <c r="G108" s="27"/>
      <c r="H108" s="27"/>
      <c r="I108" s="27"/>
      <c r="J108" s="27"/>
      <c r="K108" s="27"/>
      <c r="L108" s="3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27"/>
    </row>
    <row r="109" spans="1:31" s="2" customFormat="1" x14ac:dyDescent="0.2">
      <c r="A109" s="27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3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27"/>
    </row>
    <row r="110" spans="1:31" s="2" customFormat="1" ht="13.2" x14ac:dyDescent="0.2">
      <c r="A110" s="27"/>
      <c r="B110" s="28"/>
      <c r="C110" s="24" t="s">
        <v>12</v>
      </c>
      <c r="D110" s="27"/>
      <c r="E110" s="27"/>
      <c r="F110" s="27"/>
      <c r="G110" s="27"/>
      <c r="H110" s="27"/>
      <c r="I110" s="27"/>
      <c r="J110" s="27"/>
      <c r="K110" s="27"/>
      <c r="L110" s="3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27"/>
    </row>
    <row r="111" spans="1:31" s="2" customFormat="1" ht="13.2" x14ac:dyDescent="0.2">
      <c r="A111" s="27"/>
      <c r="B111" s="28"/>
      <c r="C111" s="27"/>
      <c r="D111" s="27"/>
      <c r="E111" s="205" t="str">
        <f>E7</f>
        <v>TT_DVOR 2_Hospodárska od Sládkovičovej po Študentskú</v>
      </c>
      <c r="F111" s="206"/>
      <c r="G111" s="206"/>
      <c r="H111" s="206"/>
      <c r="I111" s="27"/>
      <c r="J111" s="27"/>
      <c r="K111" s="27"/>
      <c r="L111" s="3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27"/>
    </row>
    <row r="112" spans="1:31" s="2" customFormat="1" ht="13.2" x14ac:dyDescent="0.2">
      <c r="A112" s="27"/>
      <c r="B112" s="28"/>
      <c r="C112" s="24" t="s">
        <v>84</v>
      </c>
      <c r="D112" s="27"/>
      <c r="E112" s="27"/>
      <c r="F112" s="27"/>
      <c r="G112" s="27"/>
      <c r="H112" s="27"/>
      <c r="I112" s="27"/>
      <c r="J112" s="27"/>
      <c r="K112" s="27"/>
      <c r="L112" s="3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27"/>
    </row>
    <row r="113" spans="1:65" s="2" customFormat="1" x14ac:dyDescent="0.2">
      <c r="A113" s="27"/>
      <c r="B113" s="28"/>
      <c r="C113" s="27"/>
      <c r="D113" s="27"/>
      <c r="E113" s="191" t="str">
        <f>E9</f>
        <v>2.SO2 - Drobná architektúra</v>
      </c>
      <c r="F113" s="204"/>
      <c r="G113" s="204"/>
      <c r="H113" s="204"/>
      <c r="I113" s="27"/>
      <c r="J113" s="27"/>
      <c r="K113" s="27"/>
      <c r="L113" s="3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27"/>
    </row>
    <row r="114" spans="1:65" s="2" customFormat="1" x14ac:dyDescent="0.2">
      <c r="A114" s="27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3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27"/>
    </row>
    <row r="115" spans="1:65" s="2" customFormat="1" ht="13.2" x14ac:dyDescent="0.2">
      <c r="A115" s="27"/>
      <c r="B115" s="28"/>
      <c r="C115" s="24" t="s">
        <v>16</v>
      </c>
      <c r="D115" s="27"/>
      <c r="E115" s="27"/>
      <c r="F115" s="22" t="str">
        <f>F12</f>
        <v>Trnava</v>
      </c>
      <c r="G115" s="27"/>
      <c r="H115" s="27"/>
      <c r="I115" s="24" t="s">
        <v>18</v>
      </c>
      <c r="J115" s="50">
        <f>IF(J12="","",J12)</f>
        <v>44749</v>
      </c>
      <c r="K115" s="27"/>
      <c r="L115" s="3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27"/>
    </row>
    <row r="116" spans="1:65" s="2" customFormat="1" x14ac:dyDescent="0.2">
      <c r="A116" s="27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3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27"/>
    </row>
    <row r="117" spans="1:65" s="2" customFormat="1" ht="13.2" x14ac:dyDescent="0.2">
      <c r="A117" s="27"/>
      <c r="B117" s="28"/>
      <c r="C117" s="24" t="s">
        <v>20</v>
      </c>
      <c r="D117" s="27"/>
      <c r="E117" s="27"/>
      <c r="F117" s="22" t="str">
        <f>E15</f>
        <v>mesto Trnava</v>
      </c>
      <c r="G117" s="27"/>
      <c r="H117" s="27"/>
      <c r="I117" s="24" t="s">
        <v>26</v>
      </c>
      <c r="J117" s="25" t="str">
        <f>E21</f>
        <v>Rudbeckia s.r.o.</v>
      </c>
      <c r="K117" s="27"/>
      <c r="L117" s="3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27"/>
    </row>
    <row r="118" spans="1:65" s="2" customFormat="1" ht="26.4" x14ac:dyDescent="0.2">
      <c r="A118" s="27"/>
      <c r="B118" s="28"/>
      <c r="C118" s="24" t="s">
        <v>24</v>
      </c>
      <c r="D118" s="27"/>
      <c r="E118" s="27"/>
      <c r="F118" s="22" t="str">
        <f>IF(E18="","",E18)</f>
        <v xml:space="preserve"> </v>
      </c>
      <c r="G118" s="27"/>
      <c r="H118" s="27"/>
      <c r="I118" s="24" t="s">
        <v>30</v>
      </c>
      <c r="J118" s="25" t="str">
        <f>E24</f>
        <v>Ing. Júlia Straňáková</v>
      </c>
      <c r="K118" s="27"/>
      <c r="L118" s="3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27"/>
    </row>
    <row r="119" spans="1:65" s="2" customFormat="1" x14ac:dyDescent="0.2">
      <c r="A119" s="27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3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27"/>
    </row>
    <row r="120" spans="1:65" s="11" customFormat="1" ht="22.8" x14ac:dyDescent="0.2">
      <c r="A120" s="112"/>
      <c r="B120" s="113"/>
      <c r="C120" s="114" t="s">
        <v>97</v>
      </c>
      <c r="D120" s="115" t="s">
        <v>58</v>
      </c>
      <c r="E120" s="115" t="s">
        <v>54</v>
      </c>
      <c r="F120" s="115" t="s">
        <v>55</v>
      </c>
      <c r="G120" s="115" t="s">
        <v>98</v>
      </c>
      <c r="H120" s="115" t="s">
        <v>99</v>
      </c>
      <c r="I120" s="115" t="s">
        <v>100</v>
      </c>
      <c r="J120" s="116" t="s">
        <v>88</v>
      </c>
      <c r="K120" s="117" t="s">
        <v>101</v>
      </c>
      <c r="L120" s="118"/>
      <c r="M120" s="57" t="s">
        <v>1</v>
      </c>
      <c r="N120" s="58" t="s">
        <v>37</v>
      </c>
      <c r="O120" s="58" t="s">
        <v>102</v>
      </c>
      <c r="P120" s="58" t="s">
        <v>103</v>
      </c>
      <c r="Q120" s="58" t="s">
        <v>104</v>
      </c>
      <c r="R120" s="58" t="s">
        <v>105</v>
      </c>
      <c r="S120" s="58" t="s">
        <v>106</v>
      </c>
      <c r="T120" s="59" t="s">
        <v>107</v>
      </c>
      <c r="U120" s="112"/>
      <c r="V120" s="112"/>
      <c r="W120" s="112"/>
      <c r="X120" s="112"/>
      <c r="Y120" s="112"/>
      <c r="Z120" s="112"/>
      <c r="AA120" s="112"/>
      <c r="AB120" s="112"/>
      <c r="AC120" s="112"/>
      <c r="AD120" s="112"/>
      <c r="AE120" s="112"/>
    </row>
    <row r="121" spans="1:65" s="2" customFormat="1" ht="15.6" x14ac:dyDescent="0.3">
      <c r="A121" s="27"/>
      <c r="B121" s="28"/>
      <c r="C121" s="64" t="s">
        <v>89</v>
      </c>
      <c r="D121" s="27"/>
      <c r="E121" s="27"/>
      <c r="F121" s="27"/>
      <c r="G121" s="27"/>
      <c r="H121" s="27"/>
      <c r="I121" s="27"/>
      <c r="J121" s="119">
        <f>BK121</f>
        <v>0</v>
      </c>
      <c r="K121" s="27"/>
      <c r="L121" s="28"/>
      <c r="M121" s="60"/>
      <c r="N121" s="51"/>
      <c r="O121" s="61"/>
      <c r="P121" s="120">
        <f>P122</f>
        <v>11.025700000000002</v>
      </c>
      <c r="Q121" s="61"/>
      <c r="R121" s="120">
        <f>R122</f>
        <v>0</v>
      </c>
      <c r="S121" s="61"/>
      <c r="T121" s="121">
        <f>T122</f>
        <v>0</v>
      </c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27"/>
      <c r="AT121" s="15" t="s">
        <v>72</v>
      </c>
      <c r="AU121" s="15" t="s">
        <v>90</v>
      </c>
      <c r="BK121" s="122">
        <f>BK122</f>
        <v>0</v>
      </c>
    </row>
    <row r="122" spans="1:65" s="12" customFormat="1" ht="15" x14ac:dyDescent="0.25">
      <c r="B122" s="123"/>
      <c r="D122" s="124" t="s">
        <v>72</v>
      </c>
      <c r="E122" s="125" t="s">
        <v>108</v>
      </c>
      <c r="F122" s="125" t="s">
        <v>108</v>
      </c>
      <c r="J122" s="126">
        <f>BK122</f>
        <v>0</v>
      </c>
      <c r="L122" s="123"/>
      <c r="M122" s="127"/>
      <c r="N122" s="128"/>
      <c r="O122" s="128"/>
      <c r="P122" s="129">
        <f>P123+P129+P139+P148</f>
        <v>11.025700000000002</v>
      </c>
      <c r="Q122" s="128"/>
      <c r="R122" s="129">
        <f>R123+R129+R139+R148</f>
        <v>0</v>
      </c>
      <c r="S122" s="128"/>
      <c r="T122" s="130">
        <f>T123+T129+T139+T148</f>
        <v>0</v>
      </c>
      <c r="AR122" s="124" t="s">
        <v>81</v>
      </c>
      <c r="AT122" s="131" t="s">
        <v>72</v>
      </c>
      <c r="AU122" s="131" t="s">
        <v>73</v>
      </c>
      <c r="AY122" s="124" t="s">
        <v>109</v>
      </c>
      <c r="BK122" s="132">
        <f>BK123+BK129+BK139+BK148</f>
        <v>0</v>
      </c>
    </row>
    <row r="123" spans="1:65" s="12" customFormat="1" ht="13.2" x14ac:dyDescent="0.25">
      <c r="B123" s="123"/>
      <c r="D123" s="124" t="s">
        <v>72</v>
      </c>
      <c r="E123" s="133" t="s">
        <v>110</v>
      </c>
      <c r="F123" s="133" t="s">
        <v>111</v>
      </c>
      <c r="J123" s="134">
        <f>BK123</f>
        <v>0</v>
      </c>
      <c r="L123" s="123"/>
      <c r="M123" s="127"/>
      <c r="N123" s="128"/>
      <c r="O123" s="128"/>
      <c r="P123" s="129">
        <f>SUM(P124:P128)</f>
        <v>11.025700000000002</v>
      </c>
      <c r="Q123" s="128"/>
      <c r="R123" s="129">
        <f>SUM(R124:R128)</f>
        <v>0</v>
      </c>
      <c r="S123" s="128"/>
      <c r="T123" s="130">
        <f>SUM(T124:T128)</f>
        <v>0</v>
      </c>
      <c r="AR123" s="124" t="s">
        <v>81</v>
      </c>
      <c r="AT123" s="131" t="s">
        <v>72</v>
      </c>
      <c r="AU123" s="131" t="s">
        <v>81</v>
      </c>
      <c r="AY123" s="124" t="s">
        <v>109</v>
      </c>
      <c r="BK123" s="132">
        <f>SUM(BK124:BK128)</f>
        <v>0</v>
      </c>
    </row>
    <row r="124" spans="1:65" s="2" customFormat="1" ht="34.200000000000003" x14ac:dyDescent="0.2">
      <c r="A124" s="27"/>
      <c r="B124" s="135"/>
      <c r="C124" s="136" t="s">
        <v>81</v>
      </c>
      <c r="D124" s="136" t="s">
        <v>112</v>
      </c>
      <c r="E124" s="137" t="s">
        <v>113</v>
      </c>
      <c r="F124" s="138" t="s">
        <v>114</v>
      </c>
      <c r="G124" s="139" t="s">
        <v>115</v>
      </c>
      <c r="H124" s="140">
        <v>10</v>
      </c>
      <c r="I124" s="140">
        <v>0</v>
      </c>
      <c r="J124" s="140">
        <f>ROUND(I124*H124,3)</f>
        <v>0</v>
      </c>
      <c r="K124" s="141"/>
      <c r="L124" s="28"/>
      <c r="M124" s="142" t="s">
        <v>1</v>
      </c>
      <c r="N124" s="143" t="s">
        <v>39</v>
      </c>
      <c r="O124" s="144">
        <v>0</v>
      </c>
      <c r="P124" s="144">
        <f>O124*H124</f>
        <v>0</v>
      </c>
      <c r="Q124" s="144">
        <v>0</v>
      </c>
      <c r="R124" s="144">
        <f>Q124*H124</f>
        <v>0</v>
      </c>
      <c r="S124" s="144">
        <v>0</v>
      </c>
      <c r="T124" s="145">
        <f>S124*H124</f>
        <v>0</v>
      </c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27"/>
      <c r="AR124" s="146" t="s">
        <v>116</v>
      </c>
      <c r="AT124" s="146" t="s">
        <v>112</v>
      </c>
      <c r="AU124" s="146" t="s">
        <v>117</v>
      </c>
      <c r="AY124" s="15" t="s">
        <v>109</v>
      </c>
      <c r="BE124" s="147">
        <f>IF(N124="základná",J124,0)</f>
        <v>0</v>
      </c>
      <c r="BF124" s="147">
        <f>IF(N124="znížená",J124,0)</f>
        <v>0</v>
      </c>
      <c r="BG124" s="147">
        <f>IF(N124="zákl. prenesená",J124,0)</f>
        <v>0</v>
      </c>
      <c r="BH124" s="147">
        <f>IF(N124="zníž. prenesená",J124,0)</f>
        <v>0</v>
      </c>
      <c r="BI124" s="147">
        <f>IF(N124="nulová",J124,0)</f>
        <v>0</v>
      </c>
      <c r="BJ124" s="15" t="s">
        <v>117</v>
      </c>
      <c r="BK124" s="148">
        <f>ROUND(I124*H124,3)</f>
        <v>0</v>
      </c>
      <c r="BL124" s="15" t="s">
        <v>116</v>
      </c>
      <c r="BM124" s="146" t="s">
        <v>118</v>
      </c>
    </row>
    <row r="125" spans="1:65" s="2" customFormat="1" ht="22.8" x14ac:dyDescent="0.2">
      <c r="A125" s="27"/>
      <c r="B125" s="135"/>
      <c r="C125" s="136" t="s">
        <v>117</v>
      </c>
      <c r="D125" s="136" t="s">
        <v>112</v>
      </c>
      <c r="E125" s="137" t="s">
        <v>119</v>
      </c>
      <c r="F125" s="138" t="s">
        <v>120</v>
      </c>
      <c r="G125" s="139" t="s">
        <v>121</v>
      </c>
      <c r="H125" s="140">
        <v>13.3</v>
      </c>
      <c r="I125" s="140">
        <v>0</v>
      </c>
      <c r="J125" s="140">
        <f>ROUND(I125*H125,3)</f>
        <v>0</v>
      </c>
      <c r="K125" s="141"/>
      <c r="L125" s="28"/>
      <c r="M125" s="142" t="s">
        <v>1</v>
      </c>
      <c r="N125" s="143" t="s">
        <v>39</v>
      </c>
      <c r="O125" s="144">
        <v>0.81200000000000006</v>
      </c>
      <c r="P125" s="144">
        <f>O125*H125</f>
        <v>10.799600000000002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27"/>
      <c r="AR125" s="146" t="s">
        <v>122</v>
      </c>
      <c r="AT125" s="146" t="s">
        <v>112</v>
      </c>
      <c r="AU125" s="146" t="s">
        <v>117</v>
      </c>
      <c r="AY125" s="15" t="s">
        <v>109</v>
      </c>
      <c r="BE125" s="147">
        <f>IF(N125="základná",J125,0)</f>
        <v>0</v>
      </c>
      <c r="BF125" s="147">
        <f>IF(N125="znížená",J125,0)</f>
        <v>0</v>
      </c>
      <c r="BG125" s="147">
        <f>IF(N125="zákl. prenesená",J125,0)</f>
        <v>0</v>
      </c>
      <c r="BH125" s="147">
        <f>IF(N125="zníž. prenesená",J125,0)</f>
        <v>0</v>
      </c>
      <c r="BI125" s="147">
        <f>IF(N125="nulová",J125,0)</f>
        <v>0</v>
      </c>
      <c r="BJ125" s="15" t="s">
        <v>117</v>
      </c>
      <c r="BK125" s="148">
        <f>ROUND(I125*H125,3)</f>
        <v>0</v>
      </c>
      <c r="BL125" s="15" t="s">
        <v>122</v>
      </c>
      <c r="BM125" s="146" t="s">
        <v>123</v>
      </c>
    </row>
    <row r="126" spans="1:65" s="13" customFormat="1" x14ac:dyDescent="0.2">
      <c r="B126" s="149"/>
      <c r="D126" s="150" t="s">
        <v>124</v>
      </c>
      <c r="E126" s="151" t="s">
        <v>1</v>
      </c>
      <c r="F126" s="152" t="s">
        <v>125</v>
      </c>
      <c r="H126" s="153">
        <v>13.3</v>
      </c>
      <c r="I126" s="153"/>
      <c r="L126" s="149"/>
      <c r="M126" s="154"/>
      <c r="N126" s="155"/>
      <c r="O126" s="155"/>
      <c r="P126" s="155"/>
      <c r="Q126" s="155"/>
      <c r="R126" s="155"/>
      <c r="S126" s="155"/>
      <c r="T126" s="156"/>
      <c r="V126" s="27"/>
      <c r="AT126" s="151" t="s">
        <v>124</v>
      </c>
      <c r="AU126" s="151" t="s">
        <v>117</v>
      </c>
      <c r="AV126" s="13" t="s">
        <v>117</v>
      </c>
      <c r="AW126" s="13" t="s">
        <v>28</v>
      </c>
      <c r="AX126" s="13" t="s">
        <v>81</v>
      </c>
      <c r="AY126" s="151" t="s">
        <v>109</v>
      </c>
    </row>
    <row r="127" spans="1:65" s="2" customFormat="1" ht="22.8" x14ac:dyDescent="0.2">
      <c r="A127" s="27"/>
      <c r="B127" s="135"/>
      <c r="C127" s="136" t="s">
        <v>126</v>
      </c>
      <c r="D127" s="136" t="s">
        <v>112</v>
      </c>
      <c r="E127" s="137" t="s">
        <v>127</v>
      </c>
      <c r="F127" s="138" t="s">
        <v>128</v>
      </c>
      <c r="G127" s="139" t="s">
        <v>121</v>
      </c>
      <c r="H127" s="140">
        <v>13.3</v>
      </c>
      <c r="I127" s="140">
        <v>0</v>
      </c>
      <c r="J127" s="140">
        <f>ROUND(I127*H127,3)</f>
        <v>0</v>
      </c>
      <c r="K127" s="141"/>
      <c r="L127" s="28"/>
      <c r="M127" s="142" t="s">
        <v>1</v>
      </c>
      <c r="N127" s="143" t="s">
        <v>39</v>
      </c>
      <c r="O127" s="144">
        <v>1.7000000000000001E-2</v>
      </c>
      <c r="P127" s="144">
        <f>O127*H127</f>
        <v>0.22610000000000002</v>
      </c>
      <c r="Q127" s="144">
        <v>0</v>
      </c>
      <c r="R127" s="144">
        <f>Q127*H127</f>
        <v>0</v>
      </c>
      <c r="S127" s="144">
        <v>0</v>
      </c>
      <c r="T127" s="145">
        <f>S127*H127</f>
        <v>0</v>
      </c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27"/>
      <c r="AR127" s="146" t="s">
        <v>122</v>
      </c>
      <c r="AT127" s="146" t="s">
        <v>112</v>
      </c>
      <c r="AU127" s="146" t="s">
        <v>117</v>
      </c>
      <c r="AY127" s="15" t="s">
        <v>109</v>
      </c>
      <c r="BE127" s="147">
        <f>IF(N127="základná",J127,0)</f>
        <v>0</v>
      </c>
      <c r="BF127" s="147">
        <f>IF(N127="znížená",J127,0)</f>
        <v>0</v>
      </c>
      <c r="BG127" s="147">
        <f>IF(N127="zákl. prenesená",J127,0)</f>
        <v>0</v>
      </c>
      <c r="BH127" s="147">
        <f>IF(N127="zníž. prenesená",J127,0)</f>
        <v>0</v>
      </c>
      <c r="BI127" s="147">
        <f>IF(N127="nulová",J127,0)</f>
        <v>0</v>
      </c>
      <c r="BJ127" s="15" t="s">
        <v>117</v>
      </c>
      <c r="BK127" s="148">
        <f>ROUND(I127*H127,3)</f>
        <v>0</v>
      </c>
      <c r="BL127" s="15" t="s">
        <v>122</v>
      </c>
      <c r="BM127" s="146" t="s">
        <v>129</v>
      </c>
    </row>
    <row r="128" spans="1:65" s="2" customFormat="1" ht="11.4" x14ac:dyDescent="0.2">
      <c r="A128" s="27"/>
      <c r="B128" s="135"/>
      <c r="C128" s="136" t="s">
        <v>122</v>
      </c>
      <c r="D128" s="136" t="s">
        <v>112</v>
      </c>
      <c r="E128" s="137" t="s">
        <v>130</v>
      </c>
      <c r="F128" s="138" t="s">
        <v>131</v>
      </c>
      <c r="G128" s="139" t="s">
        <v>121</v>
      </c>
      <c r="H128" s="140">
        <v>13.3</v>
      </c>
      <c r="I128" s="140">
        <v>0</v>
      </c>
      <c r="J128" s="140">
        <f>ROUND(I128*H128,3)</f>
        <v>0</v>
      </c>
      <c r="K128" s="141"/>
      <c r="L128" s="28"/>
      <c r="M128" s="142" t="s">
        <v>1</v>
      </c>
      <c r="N128" s="143" t="s">
        <v>39</v>
      </c>
      <c r="O128" s="144">
        <v>0</v>
      </c>
      <c r="P128" s="144">
        <f>O128*H128</f>
        <v>0</v>
      </c>
      <c r="Q128" s="144">
        <v>0</v>
      </c>
      <c r="R128" s="144">
        <f>Q128*H128</f>
        <v>0</v>
      </c>
      <c r="S128" s="144">
        <v>0</v>
      </c>
      <c r="T128" s="145">
        <f>S128*H128</f>
        <v>0</v>
      </c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27"/>
      <c r="AR128" s="146" t="s">
        <v>122</v>
      </c>
      <c r="AT128" s="146" t="s">
        <v>112</v>
      </c>
      <c r="AU128" s="146" t="s">
        <v>117</v>
      </c>
      <c r="AY128" s="15" t="s">
        <v>109</v>
      </c>
      <c r="BE128" s="147">
        <f>IF(N128="základná",J128,0)</f>
        <v>0</v>
      </c>
      <c r="BF128" s="147">
        <f>IF(N128="znížená",J128,0)</f>
        <v>0</v>
      </c>
      <c r="BG128" s="147">
        <f>IF(N128="zákl. prenesená",J128,0)</f>
        <v>0</v>
      </c>
      <c r="BH128" s="147">
        <f>IF(N128="zníž. prenesená",J128,0)</f>
        <v>0</v>
      </c>
      <c r="BI128" s="147">
        <f>IF(N128="nulová",J128,0)</f>
        <v>0</v>
      </c>
      <c r="BJ128" s="15" t="s">
        <v>117</v>
      </c>
      <c r="BK128" s="148">
        <f>ROUND(I128*H128,3)</f>
        <v>0</v>
      </c>
      <c r="BL128" s="15" t="s">
        <v>122</v>
      </c>
      <c r="BM128" s="146" t="s">
        <v>132</v>
      </c>
    </row>
    <row r="129" spans="1:65" s="12" customFormat="1" ht="13.2" x14ac:dyDescent="0.25">
      <c r="B129" s="123"/>
      <c r="D129" s="124" t="s">
        <v>72</v>
      </c>
      <c r="E129" s="133" t="s">
        <v>133</v>
      </c>
      <c r="F129" s="133" t="s">
        <v>134</v>
      </c>
      <c r="J129" s="134">
        <f>BK129</f>
        <v>0</v>
      </c>
      <c r="L129" s="123"/>
      <c r="M129" s="127"/>
      <c r="N129" s="128"/>
      <c r="O129" s="128"/>
      <c r="P129" s="129">
        <f>SUM(P130:P138)</f>
        <v>0</v>
      </c>
      <c r="Q129" s="128"/>
      <c r="R129" s="129">
        <f>SUM(R130:R138)</f>
        <v>0</v>
      </c>
      <c r="S129" s="128"/>
      <c r="T129" s="130">
        <f>SUM(T130:T138)</f>
        <v>0</v>
      </c>
      <c r="V129" s="27"/>
      <c r="AR129" s="124" t="s">
        <v>81</v>
      </c>
      <c r="AT129" s="131" t="s">
        <v>72</v>
      </c>
      <c r="AU129" s="131" t="s">
        <v>81</v>
      </c>
      <c r="AY129" s="124" t="s">
        <v>109</v>
      </c>
      <c r="BK129" s="132">
        <f>SUM(BK130:BK138)</f>
        <v>0</v>
      </c>
    </row>
    <row r="130" spans="1:65" s="2" customFormat="1" ht="22.8" x14ac:dyDescent="0.2">
      <c r="A130" s="27"/>
      <c r="B130" s="135"/>
      <c r="C130" s="157">
        <v>5</v>
      </c>
      <c r="D130" s="157" t="s">
        <v>135</v>
      </c>
      <c r="E130" s="158" t="s">
        <v>136</v>
      </c>
      <c r="F130" s="159" t="s">
        <v>183</v>
      </c>
      <c r="G130" s="160" t="s">
        <v>137</v>
      </c>
      <c r="H130" s="161">
        <v>1</v>
      </c>
      <c r="I130" s="161">
        <v>0</v>
      </c>
      <c r="J130" s="161">
        <f t="shared" ref="J130:J138" si="0">ROUND(I130*H130,3)</f>
        <v>0</v>
      </c>
      <c r="K130" s="162"/>
      <c r="L130" s="163"/>
      <c r="M130" s="164" t="s">
        <v>1</v>
      </c>
      <c r="N130" s="165" t="s">
        <v>39</v>
      </c>
      <c r="O130" s="144">
        <v>0</v>
      </c>
      <c r="P130" s="144">
        <f t="shared" ref="P130:P138" si="1">O130*H130</f>
        <v>0</v>
      </c>
      <c r="Q130" s="144">
        <v>0</v>
      </c>
      <c r="R130" s="144">
        <f t="shared" ref="R130:R138" si="2">Q130*H130</f>
        <v>0</v>
      </c>
      <c r="S130" s="144">
        <v>0</v>
      </c>
      <c r="T130" s="145">
        <f t="shared" ref="T130:T138" si="3">S130*H130</f>
        <v>0</v>
      </c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27"/>
      <c r="AR130" s="146" t="s">
        <v>138</v>
      </c>
      <c r="AT130" s="146" t="s">
        <v>135</v>
      </c>
      <c r="AU130" s="146" t="s">
        <v>117</v>
      </c>
      <c r="AY130" s="15" t="s">
        <v>109</v>
      </c>
      <c r="BE130" s="147">
        <f t="shared" ref="BE130:BE138" si="4">IF(N130="základná",J130,0)</f>
        <v>0</v>
      </c>
      <c r="BF130" s="147">
        <f t="shared" ref="BF130:BF138" si="5">IF(N130="znížená",J130,0)</f>
        <v>0</v>
      </c>
      <c r="BG130" s="147">
        <f t="shared" ref="BG130:BG138" si="6">IF(N130="zákl. prenesená",J130,0)</f>
        <v>0</v>
      </c>
      <c r="BH130" s="147">
        <f t="shared" ref="BH130:BH138" si="7">IF(N130="zníž. prenesená",J130,0)</f>
        <v>0</v>
      </c>
      <c r="BI130" s="147">
        <f t="shared" ref="BI130:BI138" si="8">IF(N130="nulová",J130,0)</f>
        <v>0</v>
      </c>
      <c r="BJ130" s="15" t="s">
        <v>117</v>
      </c>
      <c r="BK130" s="148">
        <f t="shared" ref="BK130:BK138" si="9">ROUND(I130*H130,3)</f>
        <v>0</v>
      </c>
      <c r="BL130" s="15" t="s">
        <v>122</v>
      </c>
      <c r="BM130" s="146" t="s">
        <v>139</v>
      </c>
    </row>
    <row r="131" spans="1:65" s="2" customFormat="1" ht="34.200000000000003" x14ac:dyDescent="0.2">
      <c r="A131" s="27"/>
      <c r="B131" s="135"/>
      <c r="C131" s="157">
        <v>6</v>
      </c>
      <c r="D131" s="157" t="s">
        <v>135</v>
      </c>
      <c r="E131" s="158" t="s">
        <v>140</v>
      </c>
      <c r="F131" s="159" t="s">
        <v>184</v>
      </c>
      <c r="G131" s="160" t="s">
        <v>137</v>
      </c>
      <c r="H131" s="161">
        <v>3</v>
      </c>
      <c r="I131" s="161">
        <v>0</v>
      </c>
      <c r="J131" s="161">
        <f t="shared" si="0"/>
        <v>0</v>
      </c>
      <c r="K131" s="162"/>
      <c r="L131" s="163"/>
      <c r="M131" s="164" t="s">
        <v>1</v>
      </c>
      <c r="N131" s="165" t="s">
        <v>39</v>
      </c>
      <c r="O131" s="144">
        <v>0</v>
      </c>
      <c r="P131" s="144">
        <f t="shared" si="1"/>
        <v>0</v>
      </c>
      <c r="Q131" s="144">
        <v>0</v>
      </c>
      <c r="R131" s="144">
        <f t="shared" si="2"/>
        <v>0</v>
      </c>
      <c r="S131" s="144">
        <v>0</v>
      </c>
      <c r="T131" s="145">
        <f t="shared" si="3"/>
        <v>0</v>
      </c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27"/>
      <c r="AR131" s="146" t="s">
        <v>138</v>
      </c>
      <c r="AT131" s="146" t="s">
        <v>135</v>
      </c>
      <c r="AU131" s="146" t="s">
        <v>117</v>
      </c>
      <c r="AY131" s="15" t="s">
        <v>109</v>
      </c>
      <c r="BE131" s="147">
        <f t="shared" si="4"/>
        <v>0</v>
      </c>
      <c r="BF131" s="147">
        <f t="shared" si="5"/>
        <v>0</v>
      </c>
      <c r="BG131" s="147">
        <f t="shared" si="6"/>
        <v>0</v>
      </c>
      <c r="BH131" s="147">
        <f t="shared" si="7"/>
        <v>0</v>
      </c>
      <c r="BI131" s="147">
        <f t="shared" si="8"/>
        <v>0</v>
      </c>
      <c r="BJ131" s="15" t="s">
        <v>117</v>
      </c>
      <c r="BK131" s="148">
        <f t="shared" si="9"/>
        <v>0</v>
      </c>
      <c r="BL131" s="15" t="s">
        <v>122</v>
      </c>
      <c r="BM131" s="146" t="s">
        <v>141</v>
      </c>
    </row>
    <row r="132" spans="1:65" s="2" customFormat="1" ht="22.8" x14ac:dyDescent="0.2">
      <c r="A132" s="27"/>
      <c r="B132" s="135"/>
      <c r="C132" s="157">
        <v>7</v>
      </c>
      <c r="D132" s="157" t="s">
        <v>135</v>
      </c>
      <c r="E132" s="158" t="s">
        <v>142</v>
      </c>
      <c r="F132" s="159" t="s">
        <v>185</v>
      </c>
      <c r="G132" s="160" t="s">
        <v>137</v>
      </c>
      <c r="H132" s="161">
        <v>1</v>
      </c>
      <c r="I132" s="161">
        <v>0</v>
      </c>
      <c r="J132" s="161">
        <f t="shared" si="0"/>
        <v>0</v>
      </c>
      <c r="K132" s="162"/>
      <c r="L132" s="163"/>
      <c r="M132" s="164" t="s">
        <v>1</v>
      </c>
      <c r="N132" s="165" t="s">
        <v>39</v>
      </c>
      <c r="O132" s="144">
        <v>0</v>
      </c>
      <c r="P132" s="144">
        <f t="shared" si="1"/>
        <v>0</v>
      </c>
      <c r="Q132" s="144">
        <v>0</v>
      </c>
      <c r="R132" s="144">
        <f t="shared" si="2"/>
        <v>0</v>
      </c>
      <c r="S132" s="144">
        <v>0</v>
      </c>
      <c r="T132" s="145">
        <f t="shared" si="3"/>
        <v>0</v>
      </c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27"/>
      <c r="AR132" s="146" t="s">
        <v>138</v>
      </c>
      <c r="AT132" s="146" t="s">
        <v>135</v>
      </c>
      <c r="AU132" s="146" t="s">
        <v>117</v>
      </c>
      <c r="AY132" s="15" t="s">
        <v>109</v>
      </c>
      <c r="BE132" s="147">
        <f t="shared" si="4"/>
        <v>0</v>
      </c>
      <c r="BF132" s="147">
        <f t="shared" si="5"/>
        <v>0</v>
      </c>
      <c r="BG132" s="147">
        <f t="shared" si="6"/>
        <v>0</v>
      </c>
      <c r="BH132" s="147">
        <f t="shared" si="7"/>
        <v>0</v>
      </c>
      <c r="BI132" s="147">
        <f t="shared" si="8"/>
        <v>0</v>
      </c>
      <c r="BJ132" s="15" t="s">
        <v>117</v>
      </c>
      <c r="BK132" s="148">
        <f t="shared" si="9"/>
        <v>0</v>
      </c>
      <c r="BL132" s="15" t="s">
        <v>122</v>
      </c>
      <c r="BM132" s="146" t="s">
        <v>143</v>
      </c>
    </row>
    <row r="133" spans="1:65" s="2" customFormat="1" ht="34.200000000000003" x14ac:dyDescent="0.2">
      <c r="A133" s="27"/>
      <c r="B133" s="135"/>
      <c r="C133" s="157">
        <v>8</v>
      </c>
      <c r="D133" s="157" t="s">
        <v>135</v>
      </c>
      <c r="E133" s="158" t="s">
        <v>144</v>
      </c>
      <c r="F133" s="159" t="s">
        <v>186</v>
      </c>
      <c r="G133" s="160" t="s">
        <v>137</v>
      </c>
      <c r="H133" s="161">
        <v>1</v>
      </c>
      <c r="I133" s="161">
        <v>0</v>
      </c>
      <c r="J133" s="161">
        <f t="shared" si="0"/>
        <v>0</v>
      </c>
      <c r="K133" s="162"/>
      <c r="L133" s="163"/>
      <c r="M133" s="164" t="s">
        <v>1</v>
      </c>
      <c r="N133" s="165" t="s">
        <v>39</v>
      </c>
      <c r="O133" s="144">
        <v>0</v>
      </c>
      <c r="P133" s="144">
        <f t="shared" si="1"/>
        <v>0</v>
      </c>
      <c r="Q133" s="144">
        <v>0</v>
      </c>
      <c r="R133" s="144">
        <f t="shared" si="2"/>
        <v>0</v>
      </c>
      <c r="S133" s="144">
        <v>0</v>
      </c>
      <c r="T133" s="145">
        <f t="shared" si="3"/>
        <v>0</v>
      </c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27"/>
      <c r="AR133" s="146" t="s">
        <v>138</v>
      </c>
      <c r="AT133" s="146" t="s">
        <v>135</v>
      </c>
      <c r="AU133" s="146" t="s">
        <v>117</v>
      </c>
      <c r="AY133" s="15" t="s">
        <v>109</v>
      </c>
      <c r="BE133" s="147">
        <f t="shared" si="4"/>
        <v>0</v>
      </c>
      <c r="BF133" s="147">
        <f t="shared" si="5"/>
        <v>0</v>
      </c>
      <c r="BG133" s="147">
        <f t="shared" si="6"/>
        <v>0</v>
      </c>
      <c r="BH133" s="147">
        <f t="shared" si="7"/>
        <v>0</v>
      </c>
      <c r="BI133" s="147">
        <f t="shared" si="8"/>
        <v>0</v>
      </c>
      <c r="BJ133" s="15" t="s">
        <v>117</v>
      </c>
      <c r="BK133" s="148">
        <f t="shared" si="9"/>
        <v>0</v>
      </c>
      <c r="BL133" s="15" t="s">
        <v>122</v>
      </c>
      <c r="BM133" s="146" t="s">
        <v>145</v>
      </c>
    </row>
    <row r="134" spans="1:65" s="2" customFormat="1" ht="34.200000000000003" x14ac:dyDescent="0.2">
      <c r="A134" s="27"/>
      <c r="B134" s="135"/>
      <c r="C134" s="157">
        <v>9</v>
      </c>
      <c r="D134" s="157" t="s">
        <v>135</v>
      </c>
      <c r="E134" s="158" t="s">
        <v>146</v>
      </c>
      <c r="F134" s="159" t="s">
        <v>187</v>
      </c>
      <c r="G134" s="160" t="s">
        <v>137</v>
      </c>
      <c r="H134" s="161">
        <v>1</v>
      </c>
      <c r="I134" s="161">
        <v>0</v>
      </c>
      <c r="J134" s="161">
        <f t="shared" si="0"/>
        <v>0</v>
      </c>
      <c r="K134" s="162"/>
      <c r="L134" s="163"/>
      <c r="M134" s="164" t="s">
        <v>1</v>
      </c>
      <c r="N134" s="165" t="s">
        <v>39</v>
      </c>
      <c r="O134" s="144">
        <v>0</v>
      </c>
      <c r="P134" s="144">
        <f t="shared" si="1"/>
        <v>0</v>
      </c>
      <c r="Q134" s="144">
        <v>0</v>
      </c>
      <c r="R134" s="144">
        <f t="shared" si="2"/>
        <v>0</v>
      </c>
      <c r="S134" s="144">
        <v>0</v>
      </c>
      <c r="T134" s="145">
        <f t="shared" si="3"/>
        <v>0</v>
      </c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27"/>
      <c r="AR134" s="146" t="s">
        <v>138</v>
      </c>
      <c r="AT134" s="146" t="s">
        <v>135</v>
      </c>
      <c r="AU134" s="146" t="s">
        <v>117</v>
      </c>
      <c r="AY134" s="15" t="s">
        <v>109</v>
      </c>
      <c r="BE134" s="147">
        <f t="shared" si="4"/>
        <v>0</v>
      </c>
      <c r="BF134" s="147">
        <f t="shared" si="5"/>
        <v>0</v>
      </c>
      <c r="BG134" s="147">
        <f t="shared" si="6"/>
        <v>0</v>
      </c>
      <c r="BH134" s="147">
        <f t="shared" si="7"/>
        <v>0</v>
      </c>
      <c r="BI134" s="147">
        <f t="shared" si="8"/>
        <v>0</v>
      </c>
      <c r="BJ134" s="15" t="s">
        <v>117</v>
      </c>
      <c r="BK134" s="148">
        <f t="shared" si="9"/>
        <v>0</v>
      </c>
      <c r="BL134" s="15" t="s">
        <v>122</v>
      </c>
      <c r="BM134" s="146" t="s">
        <v>147</v>
      </c>
    </row>
    <row r="135" spans="1:65" s="2" customFormat="1" ht="22.8" x14ac:dyDescent="0.2">
      <c r="A135" s="27"/>
      <c r="B135" s="135"/>
      <c r="C135" s="157">
        <v>10</v>
      </c>
      <c r="D135" s="157" t="s">
        <v>135</v>
      </c>
      <c r="E135" s="158" t="s">
        <v>148</v>
      </c>
      <c r="F135" s="159" t="s">
        <v>188</v>
      </c>
      <c r="G135" s="160" t="s">
        <v>137</v>
      </c>
      <c r="H135" s="161">
        <v>4</v>
      </c>
      <c r="I135" s="161">
        <v>0</v>
      </c>
      <c r="J135" s="161">
        <f t="shared" si="0"/>
        <v>0</v>
      </c>
      <c r="K135" s="162"/>
      <c r="L135" s="163"/>
      <c r="M135" s="164" t="s">
        <v>1</v>
      </c>
      <c r="N135" s="165" t="s">
        <v>39</v>
      </c>
      <c r="O135" s="144">
        <v>0</v>
      </c>
      <c r="P135" s="144">
        <f t="shared" si="1"/>
        <v>0</v>
      </c>
      <c r="Q135" s="144">
        <v>0</v>
      </c>
      <c r="R135" s="144">
        <f t="shared" si="2"/>
        <v>0</v>
      </c>
      <c r="S135" s="144">
        <v>0</v>
      </c>
      <c r="T135" s="145">
        <f t="shared" si="3"/>
        <v>0</v>
      </c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27"/>
      <c r="AR135" s="146" t="s">
        <v>138</v>
      </c>
      <c r="AT135" s="146" t="s">
        <v>135</v>
      </c>
      <c r="AU135" s="146" t="s">
        <v>117</v>
      </c>
      <c r="AY135" s="15" t="s">
        <v>109</v>
      </c>
      <c r="BE135" s="147">
        <f t="shared" si="4"/>
        <v>0</v>
      </c>
      <c r="BF135" s="147">
        <f t="shared" si="5"/>
        <v>0</v>
      </c>
      <c r="BG135" s="147">
        <f t="shared" si="6"/>
        <v>0</v>
      </c>
      <c r="BH135" s="147">
        <f t="shared" si="7"/>
        <v>0</v>
      </c>
      <c r="BI135" s="147">
        <f t="shared" si="8"/>
        <v>0</v>
      </c>
      <c r="BJ135" s="15" t="s">
        <v>117</v>
      </c>
      <c r="BK135" s="148">
        <f t="shared" si="9"/>
        <v>0</v>
      </c>
      <c r="BL135" s="15" t="s">
        <v>122</v>
      </c>
      <c r="BM135" s="146" t="s">
        <v>149</v>
      </c>
    </row>
    <row r="136" spans="1:65" s="2" customFormat="1" ht="11.4" x14ac:dyDescent="0.2">
      <c r="A136" s="27"/>
      <c r="B136" s="135"/>
      <c r="C136" s="157">
        <v>11</v>
      </c>
      <c r="D136" s="157" t="s">
        <v>135</v>
      </c>
      <c r="E136" s="158" t="s">
        <v>150</v>
      </c>
      <c r="F136" s="159" t="s">
        <v>151</v>
      </c>
      <c r="G136" s="160" t="s">
        <v>137</v>
      </c>
      <c r="H136" s="161">
        <v>3</v>
      </c>
      <c r="I136" s="161">
        <v>0</v>
      </c>
      <c r="J136" s="161">
        <f t="shared" si="0"/>
        <v>0</v>
      </c>
      <c r="K136" s="162"/>
      <c r="L136" s="163"/>
      <c r="M136" s="164" t="s">
        <v>1</v>
      </c>
      <c r="N136" s="165" t="s">
        <v>39</v>
      </c>
      <c r="O136" s="144">
        <v>0</v>
      </c>
      <c r="P136" s="144">
        <f t="shared" si="1"/>
        <v>0</v>
      </c>
      <c r="Q136" s="144">
        <v>0</v>
      </c>
      <c r="R136" s="144">
        <f t="shared" si="2"/>
        <v>0</v>
      </c>
      <c r="S136" s="144">
        <v>0</v>
      </c>
      <c r="T136" s="145">
        <f t="shared" si="3"/>
        <v>0</v>
      </c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27"/>
      <c r="AR136" s="146" t="s">
        <v>138</v>
      </c>
      <c r="AT136" s="146" t="s">
        <v>135</v>
      </c>
      <c r="AU136" s="146" t="s">
        <v>117</v>
      </c>
      <c r="AY136" s="15" t="s">
        <v>109</v>
      </c>
      <c r="BE136" s="147">
        <f t="shared" si="4"/>
        <v>0</v>
      </c>
      <c r="BF136" s="147">
        <f t="shared" si="5"/>
        <v>0</v>
      </c>
      <c r="BG136" s="147">
        <f t="shared" si="6"/>
        <v>0</v>
      </c>
      <c r="BH136" s="147">
        <f t="shared" si="7"/>
        <v>0</v>
      </c>
      <c r="BI136" s="147">
        <f t="shared" si="8"/>
        <v>0</v>
      </c>
      <c r="BJ136" s="15" t="s">
        <v>117</v>
      </c>
      <c r="BK136" s="148">
        <f t="shared" si="9"/>
        <v>0</v>
      </c>
      <c r="BL136" s="15" t="s">
        <v>122</v>
      </c>
      <c r="BM136" s="146" t="s">
        <v>152</v>
      </c>
    </row>
    <row r="137" spans="1:65" s="2" customFormat="1" ht="11.4" x14ac:dyDescent="0.2">
      <c r="A137" s="27"/>
      <c r="B137" s="135"/>
      <c r="C137" s="157">
        <v>12</v>
      </c>
      <c r="D137" s="157" t="s">
        <v>135</v>
      </c>
      <c r="E137" s="158" t="s">
        <v>153</v>
      </c>
      <c r="F137" s="159" t="s">
        <v>154</v>
      </c>
      <c r="G137" s="160" t="s">
        <v>137</v>
      </c>
      <c r="H137" s="161">
        <v>20</v>
      </c>
      <c r="I137" s="161">
        <v>0</v>
      </c>
      <c r="J137" s="161">
        <f t="shared" si="0"/>
        <v>0</v>
      </c>
      <c r="K137" s="162"/>
      <c r="L137" s="163"/>
      <c r="M137" s="164" t="s">
        <v>1</v>
      </c>
      <c r="N137" s="165" t="s">
        <v>39</v>
      </c>
      <c r="O137" s="144">
        <v>0</v>
      </c>
      <c r="P137" s="144">
        <f t="shared" si="1"/>
        <v>0</v>
      </c>
      <c r="Q137" s="144">
        <v>0</v>
      </c>
      <c r="R137" s="144">
        <f t="shared" si="2"/>
        <v>0</v>
      </c>
      <c r="S137" s="144">
        <v>0</v>
      </c>
      <c r="T137" s="145">
        <f t="shared" si="3"/>
        <v>0</v>
      </c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27"/>
      <c r="AR137" s="146" t="s">
        <v>138</v>
      </c>
      <c r="AT137" s="146" t="s">
        <v>135</v>
      </c>
      <c r="AU137" s="146" t="s">
        <v>117</v>
      </c>
      <c r="AY137" s="15" t="s">
        <v>109</v>
      </c>
      <c r="BE137" s="147">
        <f t="shared" si="4"/>
        <v>0</v>
      </c>
      <c r="BF137" s="147">
        <f t="shared" si="5"/>
        <v>0</v>
      </c>
      <c r="BG137" s="147">
        <f t="shared" si="6"/>
        <v>0</v>
      </c>
      <c r="BH137" s="147">
        <f t="shared" si="7"/>
        <v>0</v>
      </c>
      <c r="BI137" s="147">
        <f t="shared" si="8"/>
        <v>0</v>
      </c>
      <c r="BJ137" s="15" t="s">
        <v>117</v>
      </c>
      <c r="BK137" s="148">
        <f t="shared" si="9"/>
        <v>0</v>
      </c>
      <c r="BL137" s="15" t="s">
        <v>122</v>
      </c>
      <c r="BM137" s="146" t="s">
        <v>155</v>
      </c>
    </row>
    <row r="138" spans="1:65" s="2" customFormat="1" ht="11.4" x14ac:dyDescent="0.2">
      <c r="A138" s="27"/>
      <c r="B138" s="135"/>
      <c r="C138" s="157">
        <v>13</v>
      </c>
      <c r="D138" s="157" t="s">
        <v>135</v>
      </c>
      <c r="E138" s="158" t="s">
        <v>156</v>
      </c>
      <c r="F138" s="159" t="s">
        <v>157</v>
      </c>
      <c r="G138" s="160" t="s">
        <v>137</v>
      </c>
      <c r="H138" s="161">
        <v>2</v>
      </c>
      <c r="I138" s="161">
        <v>0</v>
      </c>
      <c r="J138" s="161">
        <f t="shared" si="0"/>
        <v>0</v>
      </c>
      <c r="K138" s="162"/>
      <c r="L138" s="163"/>
      <c r="M138" s="164" t="s">
        <v>1</v>
      </c>
      <c r="N138" s="165" t="s">
        <v>39</v>
      </c>
      <c r="O138" s="144">
        <v>0</v>
      </c>
      <c r="P138" s="144">
        <f t="shared" si="1"/>
        <v>0</v>
      </c>
      <c r="Q138" s="144">
        <v>0</v>
      </c>
      <c r="R138" s="144">
        <f t="shared" si="2"/>
        <v>0</v>
      </c>
      <c r="S138" s="144">
        <v>0</v>
      </c>
      <c r="T138" s="145">
        <f t="shared" si="3"/>
        <v>0</v>
      </c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27"/>
      <c r="AR138" s="146" t="s">
        <v>138</v>
      </c>
      <c r="AT138" s="146" t="s">
        <v>135</v>
      </c>
      <c r="AU138" s="146" t="s">
        <v>117</v>
      </c>
      <c r="AY138" s="15" t="s">
        <v>109</v>
      </c>
      <c r="BE138" s="147">
        <f t="shared" si="4"/>
        <v>0</v>
      </c>
      <c r="BF138" s="147">
        <f t="shared" si="5"/>
        <v>0</v>
      </c>
      <c r="BG138" s="147">
        <f t="shared" si="6"/>
        <v>0</v>
      </c>
      <c r="BH138" s="147">
        <f t="shared" si="7"/>
        <v>0</v>
      </c>
      <c r="BI138" s="147">
        <f t="shared" si="8"/>
        <v>0</v>
      </c>
      <c r="BJ138" s="15" t="s">
        <v>117</v>
      </c>
      <c r="BK138" s="148">
        <f t="shared" si="9"/>
        <v>0</v>
      </c>
      <c r="BL138" s="15" t="s">
        <v>122</v>
      </c>
      <c r="BM138" s="146" t="s">
        <v>158</v>
      </c>
    </row>
    <row r="139" spans="1:65" s="12" customFormat="1" ht="13.2" x14ac:dyDescent="0.25">
      <c r="B139" s="123"/>
      <c r="D139" s="124" t="s">
        <v>72</v>
      </c>
      <c r="E139" s="133" t="s">
        <v>159</v>
      </c>
      <c r="F139" s="133" t="s">
        <v>160</v>
      </c>
      <c r="J139" s="134">
        <f>BK139</f>
        <v>0</v>
      </c>
      <c r="L139" s="123"/>
      <c r="M139" s="127"/>
      <c r="N139" s="128"/>
      <c r="O139" s="128"/>
      <c r="P139" s="129">
        <f>SUM(P140:P147)</f>
        <v>0</v>
      </c>
      <c r="Q139" s="128"/>
      <c r="R139" s="129">
        <f>SUM(R140:R147)</f>
        <v>0</v>
      </c>
      <c r="S139" s="128"/>
      <c r="T139" s="130">
        <f>SUM(T140:T147)</f>
        <v>0</v>
      </c>
      <c r="V139" s="27"/>
      <c r="AR139" s="124" t="s">
        <v>81</v>
      </c>
      <c r="AT139" s="131" t="s">
        <v>72</v>
      </c>
      <c r="AU139" s="131" t="s">
        <v>81</v>
      </c>
      <c r="AY139" s="124" t="s">
        <v>109</v>
      </c>
      <c r="BK139" s="132">
        <f>SUM(BK140:BK147)</f>
        <v>0</v>
      </c>
    </row>
    <row r="140" spans="1:65" s="2" customFormat="1" ht="34.200000000000003" x14ac:dyDescent="0.2">
      <c r="A140" s="27"/>
      <c r="B140" s="135"/>
      <c r="C140" s="157">
        <v>14</v>
      </c>
      <c r="D140" s="157" t="s">
        <v>135</v>
      </c>
      <c r="E140" s="158" t="s">
        <v>161</v>
      </c>
      <c r="F140" s="159" t="s">
        <v>189</v>
      </c>
      <c r="G140" s="160" t="s">
        <v>137</v>
      </c>
      <c r="H140" s="161">
        <v>1</v>
      </c>
      <c r="I140" s="161">
        <v>0</v>
      </c>
      <c r="J140" s="161">
        <f t="shared" ref="J140:J147" si="10">ROUND(I140*H140,3)</f>
        <v>0</v>
      </c>
      <c r="K140" s="162"/>
      <c r="L140" s="163"/>
      <c r="M140" s="164" t="s">
        <v>1</v>
      </c>
      <c r="N140" s="165" t="s">
        <v>39</v>
      </c>
      <c r="O140" s="144">
        <v>0</v>
      </c>
      <c r="P140" s="144">
        <f t="shared" ref="P140:P147" si="11">O140*H140</f>
        <v>0</v>
      </c>
      <c r="Q140" s="144">
        <v>0</v>
      </c>
      <c r="R140" s="144">
        <f t="shared" ref="R140:R147" si="12">Q140*H140</f>
        <v>0</v>
      </c>
      <c r="S140" s="144">
        <v>0</v>
      </c>
      <c r="T140" s="145">
        <f t="shared" ref="T140:T147" si="13">S140*H140</f>
        <v>0</v>
      </c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27"/>
      <c r="AR140" s="146" t="s">
        <v>138</v>
      </c>
      <c r="AT140" s="146" t="s">
        <v>135</v>
      </c>
      <c r="AU140" s="146" t="s">
        <v>117</v>
      </c>
      <c r="AY140" s="15" t="s">
        <v>109</v>
      </c>
      <c r="BE140" s="147">
        <f t="shared" ref="BE140:BE147" si="14">IF(N140="základná",J140,0)</f>
        <v>0</v>
      </c>
      <c r="BF140" s="147">
        <f t="shared" ref="BF140:BF147" si="15">IF(N140="znížená",J140,0)</f>
        <v>0</v>
      </c>
      <c r="BG140" s="147">
        <f t="shared" ref="BG140:BG147" si="16">IF(N140="zákl. prenesená",J140,0)</f>
        <v>0</v>
      </c>
      <c r="BH140" s="147">
        <f t="shared" ref="BH140:BH147" si="17">IF(N140="zníž. prenesená",J140,0)</f>
        <v>0</v>
      </c>
      <c r="BI140" s="147">
        <f t="shared" ref="BI140:BI147" si="18">IF(N140="nulová",J140,0)</f>
        <v>0</v>
      </c>
      <c r="BJ140" s="15" t="s">
        <v>117</v>
      </c>
      <c r="BK140" s="148">
        <f t="shared" ref="BK140:BK147" si="19">ROUND(I140*H140,3)</f>
        <v>0</v>
      </c>
      <c r="BL140" s="15" t="s">
        <v>122</v>
      </c>
      <c r="BM140" s="146" t="s">
        <v>162</v>
      </c>
    </row>
    <row r="141" spans="1:65" s="2" customFormat="1" ht="11.4" x14ac:dyDescent="0.2">
      <c r="A141" s="27"/>
      <c r="B141" s="135"/>
      <c r="C141" s="157">
        <v>15</v>
      </c>
      <c r="D141" s="157" t="s">
        <v>135</v>
      </c>
      <c r="E141" s="158" t="s">
        <v>163</v>
      </c>
      <c r="F141" s="159" t="s">
        <v>164</v>
      </c>
      <c r="G141" s="160" t="s">
        <v>137</v>
      </c>
      <c r="H141" s="161">
        <v>1</v>
      </c>
      <c r="I141" s="161">
        <v>0</v>
      </c>
      <c r="J141" s="161">
        <f t="shared" si="10"/>
        <v>0</v>
      </c>
      <c r="K141" s="162"/>
      <c r="L141" s="163"/>
      <c r="M141" s="164" t="s">
        <v>1</v>
      </c>
      <c r="N141" s="165" t="s">
        <v>39</v>
      </c>
      <c r="O141" s="144">
        <v>0</v>
      </c>
      <c r="P141" s="144">
        <f t="shared" si="11"/>
        <v>0</v>
      </c>
      <c r="Q141" s="144">
        <v>0</v>
      </c>
      <c r="R141" s="144">
        <f t="shared" si="12"/>
        <v>0</v>
      </c>
      <c r="S141" s="144">
        <v>0</v>
      </c>
      <c r="T141" s="145">
        <f t="shared" si="13"/>
        <v>0</v>
      </c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27"/>
      <c r="AR141" s="146" t="s">
        <v>138</v>
      </c>
      <c r="AT141" s="146" t="s">
        <v>135</v>
      </c>
      <c r="AU141" s="146" t="s">
        <v>117</v>
      </c>
      <c r="AY141" s="15" t="s">
        <v>109</v>
      </c>
      <c r="BE141" s="147">
        <f t="shared" si="14"/>
        <v>0</v>
      </c>
      <c r="BF141" s="147">
        <f t="shared" si="15"/>
        <v>0</v>
      </c>
      <c r="BG141" s="147">
        <f t="shared" si="16"/>
        <v>0</v>
      </c>
      <c r="BH141" s="147">
        <f t="shared" si="17"/>
        <v>0</v>
      </c>
      <c r="BI141" s="147">
        <f t="shared" si="18"/>
        <v>0</v>
      </c>
      <c r="BJ141" s="15" t="s">
        <v>117</v>
      </c>
      <c r="BK141" s="148">
        <f t="shared" si="19"/>
        <v>0</v>
      </c>
      <c r="BL141" s="15" t="s">
        <v>122</v>
      </c>
      <c r="BM141" s="146" t="s">
        <v>165</v>
      </c>
    </row>
    <row r="142" spans="1:65" s="2" customFormat="1" ht="22.8" x14ac:dyDescent="0.2">
      <c r="A142" s="27"/>
      <c r="B142" s="135"/>
      <c r="C142" s="157">
        <v>16</v>
      </c>
      <c r="D142" s="157" t="s">
        <v>135</v>
      </c>
      <c r="E142" s="158" t="s">
        <v>166</v>
      </c>
      <c r="F142" s="159" t="s">
        <v>190</v>
      </c>
      <c r="G142" s="160" t="s">
        <v>137</v>
      </c>
      <c r="H142" s="161">
        <v>1</v>
      </c>
      <c r="I142" s="161">
        <v>0</v>
      </c>
      <c r="J142" s="161">
        <f t="shared" si="10"/>
        <v>0</v>
      </c>
      <c r="K142" s="162"/>
      <c r="L142" s="163"/>
      <c r="M142" s="164" t="s">
        <v>1</v>
      </c>
      <c r="N142" s="165" t="s">
        <v>39</v>
      </c>
      <c r="O142" s="144">
        <v>0</v>
      </c>
      <c r="P142" s="144">
        <f t="shared" si="11"/>
        <v>0</v>
      </c>
      <c r="Q142" s="144">
        <v>0</v>
      </c>
      <c r="R142" s="144">
        <f t="shared" si="12"/>
        <v>0</v>
      </c>
      <c r="S142" s="144">
        <v>0</v>
      </c>
      <c r="T142" s="145">
        <f t="shared" si="13"/>
        <v>0</v>
      </c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27"/>
      <c r="AR142" s="146" t="s">
        <v>138</v>
      </c>
      <c r="AT142" s="146" t="s">
        <v>135</v>
      </c>
      <c r="AU142" s="146" t="s">
        <v>117</v>
      </c>
      <c r="AY142" s="15" t="s">
        <v>109</v>
      </c>
      <c r="BE142" s="147">
        <f t="shared" si="14"/>
        <v>0</v>
      </c>
      <c r="BF142" s="147">
        <f t="shared" si="15"/>
        <v>0</v>
      </c>
      <c r="BG142" s="147">
        <f t="shared" si="16"/>
        <v>0</v>
      </c>
      <c r="BH142" s="147">
        <f t="shared" si="17"/>
        <v>0</v>
      </c>
      <c r="BI142" s="147">
        <f t="shared" si="18"/>
        <v>0</v>
      </c>
      <c r="BJ142" s="15" t="s">
        <v>117</v>
      </c>
      <c r="BK142" s="148">
        <f t="shared" si="19"/>
        <v>0</v>
      </c>
      <c r="BL142" s="15" t="s">
        <v>122</v>
      </c>
      <c r="BM142" s="146" t="s">
        <v>167</v>
      </c>
    </row>
    <row r="143" spans="1:65" s="2" customFormat="1" ht="34.200000000000003" x14ac:dyDescent="0.2">
      <c r="A143" s="27"/>
      <c r="B143" s="135"/>
      <c r="C143" s="157">
        <v>17</v>
      </c>
      <c r="D143" s="157" t="s">
        <v>135</v>
      </c>
      <c r="E143" s="158" t="s">
        <v>168</v>
      </c>
      <c r="F143" s="159" t="s">
        <v>191</v>
      </c>
      <c r="G143" s="160" t="s">
        <v>137</v>
      </c>
      <c r="H143" s="161">
        <v>1</v>
      </c>
      <c r="I143" s="161">
        <v>0</v>
      </c>
      <c r="J143" s="161">
        <f t="shared" si="10"/>
        <v>0</v>
      </c>
      <c r="K143" s="162"/>
      <c r="L143" s="163"/>
      <c r="M143" s="164" t="s">
        <v>1</v>
      </c>
      <c r="N143" s="165" t="s">
        <v>39</v>
      </c>
      <c r="O143" s="144">
        <v>0</v>
      </c>
      <c r="P143" s="144">
        <f t="shared" si="11"/>
        <v>0</v>
      </c>
      <c r="Q143" s="144">
        <v>0</v>
      </c>
      <c r="R143" s="144">
        <f t="shared" si="12"/>
        <v>0</v>
      </c>
      <c r="S143" s="144">
        <v>0</v>
      </c>
      <c r="T143" s="145">
        <f t="shared" si="13"/>
        <v>0</v>
      </c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27"/>
      <c r="AR143" s="146" t="s">
        <v>138</v>
      </c>
      <c r="AT143" s="146" t="s">
        <v>135</v>
      </c>
      <c r="AU143" s="146" t="s">
        <v>117</v>
      </c>
      <c r="AY143" s="15" t="s">
        <v>109</v>
      </c>
      <c r="BE143" s="147">
        <f t="shared" si="14"/>
        <v>0</v>
      </c>
      <c r="BF143" s="147">
        <f t="shared" si="15"/>
        <v>0</v>
      </c>
      <c r="BG143" s="147">
        <f t="shared" si="16"/>
        <v>0</v>
      </c>
      <c r="BH143" s="147">
        <f t="shared" si="17"/>
        <v>0</v>
      </c>
      <c r="BI143" s="147">
        <f t="shared" si="18"/>
        <v>0</v>
      </c>
      <c r="BJ143" s="15" t="s">
        <v>117</v>
      </c>
      <c r="BK143" s="148">
        <f t="shared" si="19"/>
        <v>0</v>
      </c>
      <c r="BL143" s="15" t="s">
        <v>122</v>
      </c>
      <c r="BM143" s="146" t="s">
        <v>169</v>
      </c>
    </row>
    <row r="144" spans="1:65" s="2" customFormat="1" ht="34.200000000000003" x14ac:dyDescent="0.2">
      <c r="A144" s="27"/>
      <c r="B144" s="135"/>
      <c r="C144" s="157">
        <v>18</v>
      </c>
      <c r="D144" s="157" t="s">
        <v>135</v>
      </c>
      <c r="E144" s="158" t="s">
        <v>170</v>
      </c>
      <c r="F144" s="159" t="s">
        <v>192</v>
      </c>
      <c r="G144" s="160" t="s">
        <v>137</v>
      </c>
      <c r="H144" s="161">
        <v>1</v>
      </c>
      <c r="I144" s="161">
        <v>0</v>
      </c>
      <c r="J144" s="161">
        <f t="shared" si="10"/>
        <v>0</v>
      </c>
      <c r="K144" s="162"/>
      <c r="L144" s="163"/>
      <c r="M144" s="164" t="s">
        <v>1</v>
      </c>
      <c r="N144" s="165" t="s">
        <v>39</v>
      </c>
      <c r="O144" s="144">
        <v>0</v>
      </c>
      <c r="P144" s="144">
        <f t="shared" si="11"/>
        <v>0</v>
      </c>
      <c r="Q144" s="144">
        <v>0</v>
      </c>
      <c r="R144" s="144">
        <f t="shared" si="12"/>
        <v>0</v>
      </c>
      <c r="S144" s="144">
        <v>0</v>
      </c>
      <c r="T144" s="145">
        <f t="shared" si="13"/>
        <v>0</v>
      </c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27"/>
      <c r="AR144" s="146" t="s">
        <v>138</v>
      </c>
      <c r="AT144" s="146" t="s">
        <v>135</v>
      </c>
      <c r="AU144" s="146" t="s">
        <v>117</v>
      </c>
      <c r="AY144" s="15" t="s">
        <v>109</v>
      </c>
      <c r="BE144" s="147">
        <f t="shared" si="14"/>
        <v>0</v>
      </c>
      <c r="BF144" s="147">
        <f t="shared" si="15"/>
        <v>0</v>
      </c>
      <c r="BG144" s="147">
        <f t="shared" si="16"/>
        <v>0</v>
      </c>
      <c r="BH144" s="147">
        <f t="shared" si="17"/>
        <v>0</v>
      </c>
      <c r="BI144" s="147">
        <f t="shared" si="18"/>
        <v>0</v>
      </c>
      <c r="BJ144" s="15" t="s">
        <v>117</v>
      </c>
      <c r="BK144" s="148">
        <f t="shared" si="19"/>
        <v>0</v>
      </c>
      <c r="BL144" s="15" t="s">
        <v>122</v>
      </c>
      <c r="BM144" s="146" t="s">
        <v>171</v>
      </c>
    </row>
    <row r="145" spans="1:65" s="2" customFormat="1" ht="34.200000000000003" x14ac:dyDescent="0.2">
      <c r="A145" s="27"/>
      <c r="B145" s="135"/>
      <c r="C145" s="157">
        <v>19</v>
      </c>
      <c r="D145" s="157" t="s">
        <v>135</v>
      </c>
      <c r="E145" s="158" t="s">
        <v>172</v>
      </c>
      <c r="F145" s="159" t="s">
        <v>193</v>
      </c>
      <c r="G145" s="160" t="s">
        <v>137</v>
      </c>
      <c r="H145" s="161">
        <v>1</v>
      </c>
      <c r="I145" s="161">
        <v>0</v>
      </c>
      <c r="J145" s="161">
        <f t="shared" si="10"/>
        <v>0</v>
      </c>
      <c r="K145" s="162"/>
      <c r="L145" s="163"/>
      <c r="M145" s="164" t="s">
        <v>1</v>
      </c>
      <c r="N145" s="165" t="s">
        <v>39</v>
      </c>
      <c r="O145" s="144">
        <v>0</v>
      </c>
      <c r="P145" s="144">
        <f t="shared" si="11"/>
        <v>0</v>
      </c>
      <c r="Q145" s="144">
        <v>0</v>
      </c>
      <c r="R145" s="144">
        <f t="shared" si="12"/>
        <v>0</v>
      </c>
      <c r="S145" s="144">
        <v>0</v>
      </c>
      <c r="T145" s="145">
        <f t="shared" si="13"/>
        <v>0</v>
      </c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27"/>
      <c r="AR145" s="146" t="s">
        <v>138</v>
      </c>
      <c r="AT145" s="146" t="s">
        <v>135</v>
      </c>
      <c r="AU145" s="146" t="s">
        <v>117</v>
      </c>
      <c r="AY145" s="15" t="s">
        <v>109</v>
      </c>
      <c r="BE145" s="147">
        <f t="shared" si="14"/>
        <v>0</v>
      </c>
      <c r="BF145" s="147">
        <f t="shared" si="15"/>
        <v>0</v>
      </c>
      <c r="BG145" s="147">
        <f t="shared" si="16"/>
        <v>0</v>
      </c>
      <c r="BH145" s="147">
        <f t="shared" si="17"/>
        <v>0</v>
      </c>
      <c r="BI145" s="147">
        <f t="shared" si="18"/>
        <v>0</v>
      </c>
      <c r="BJ145" s="15" t="s">
        <v>117</v>
      </c>
      <c r="BK145" s="148">
        <f t="shared" si="19"/>
        <v>0</v>
      </c>
      <c r="BL145" s="15" t="s">
        <v>122</v>
      </c>
      <c r="BM145" s="146" t="s">
        <v>173</v>
      </c>
    </row>
    <row r="146" spans="1:65" s="2" customFormat="1" ht="34.200000000000003" x14ac:dyDescent="0.2">
      <c r="A146" s="27"/>
      <c r="B146" s="135"/>
      <c r="C146" s="157">
        <v>20</v>
      </c>
      <c r="D146" s="157" t="s">
        <v>135</v>
      </c>
      <c r="E146" s="158" t="s">
        <v>174</v>
      </c>
      <c r="F146" s="159" t="s">
        <v>194</v>
      </c>
      <c r="G146" s="160" t="s">
        <v>137</v>
      </c>
      <c r="H146" s="161">
        <v>1</v>
      </c>
      <c r="I146" s="161">
        <v>0</v>
      </c>
      <c r="J146" s="161">
        <f t="shared" si="10"/>
        <v>0</v>
      </c>
      <c r="K146" s="162"/>
      <c r="L146" s="163"/>
      <c r="M146" s="164" t="s">
        <v>1</v>
      </c>
      <c r="N146" s="165" t="s">
        <v>39</v>
      </c>
      <c r="O146" s="144">
        <v>0</v>
      </c>
      <c r="P146" s="144">
        <f t="shared" si="11"/>
        <v>0</v>
      </c>
      <c r="Q146" s="144">
        <v>0</v>
      </c>
      <c r="R146" s="144">
        <f t="shared" si="12"/>
        <v>0</v>
      </c>
      <c r="S146" s="144">
        <v>0</v>
      </c>
      <c r="T146" s="145">
        <f t="shared" si="13"/>
        <v>0</v>
      </c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27"/>
      <c r="AR146" s="146" t="s">
        <v>138</v>
      </c>
      <c r="AT146" s="146" t="s">
        <v>135</v>
      </c>
      <c r="AU146" s="146" t="s">
        <v>117</v>
      </c>
      <c r="AY146" s="15" t="s">
        <v>109</v>
      </c>
      <c r="BE146" s="147">
        <f t="shared" si="14"/>
        <v>0</v>
      </c>
      <c r="BF146" s="147">
        <f t="shared" si="15"/>
        <v>0</v>
      </c>
      <c r="BG146" s="147">
        <f t="shared" si="16"/>
        <v>0</v>
      </c>
      <c r="BH146" s="147">
        <f t="shared" si="17"/>
        <v>0</v>
      </c>
      <c r="BI146" s="147">
        <f t="shared" si="18"/>
        <v>0</v>
      </c>
      <c r="BJ146" s="15" t="s">
        <v>117</v>
      </c>
      <c r="BK146" s="148">
        <f t="shared" si="19"/>
        <v>0</v>
      </c>
      <c r="BL146" s="15" t="s">
        <v>122</v>
      </c>
      <c r="BM146" s="146" t="s">
        <v>175</v>
      </c>
    </row>
    <row r="147" spans="1:65" s="2" customFormat="1" ht="34.200000000000003" x14ac:dyDescent="0.2">
      <c r="A147" s="27"/>
      <c r="B147" s="135"/>
      <c r="C147" s="157">
        <v>21</v>
      </c>
      <c r="D147" s="157" t="s">
        <v>135</v>
      </c>
      <c r="E147" s="158" t="s">
        <v>176</v>
      </c>
      <c r="F147" s="159" t="s">
        <v>195</v>
      </c>
      <c r="G147" s="160" t="s">
        <v>137</v>
      </c>
      <c r="H147" s="161">
        <v>2</v>
      </c>
      <c r="I147" s="161">
        <v>0</v>
      </c>
      <c r="J147" s="161">
        <f t="shared" si="10"/>
        <v>0</v>
      </c>
      <c r="K147" s="162"/>
      <c r="L147" s="163"/>
      <c r="M147" s="164" t="s">
        <v>1</v>
      </c>
      <c r="N147" s="165" t="s">
        <v>39</v>
      </c>
      <c r="O147" s="144">
        <v>0</v>
      </c>
      <c r="P147" s="144">
        <f t="shared" si="11"/>
        <v>0</v>
      </c>
      <c r="Q147" s="144">
        <v>0</v>
      </c>
      <c r="R147" s="144">
        <f t="shared" si="12"/>
        <v>0</v>
      </c>
      <c r="S147" s="144">
        <v>0</v>
      </c>
      <c r="T147" s="145">
        <f t="shared" si="13"/>
        <v>0</v>
      </c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27"/>
      <c r="AR147" s="146" t="s">
        <v>138</v>
      </c>
      <c r="AT147" s="146" t="s">
        <v>135</v>
      </c>
      <c r="AU147" s="146" t="s">
        <v>117</v>
      </c>
      <c r="AY147" s="15" t="s">
        <v>109</v>
      </c>
      <c r="BE147" s="147">
        <f t="shared" si="14"/>
        <v>0</v>
      </c>
      <c r="BF147" s="147">
        <f t="shared" si="15"/>
        <v>0</v>
      </c>
      <c r="BG147" s="147">
        <f t="shared" si="16"/>
        <v>0</v>
      </c>
      <c r="BH147" s="147">
        <f t="shared" si="17"/>
        <v>0</v>
      </c>
      <c r="BI147" s="147">
        <f t="shared" si="18"/>
        <v>0</v>
      </c>
      <c r="BJ147" s="15" t="s">
        <v>117</v>
      </c>
      <c r="BK147" s="148">
        <f t="shared" si="19"/>
        <v>0</v>
      </c>
      <c r="BL147" s="15" t="s">
        <v>122</v>
      </c>
      <c r="BM147" s="146" t="s">
        <v>177</v>
      </c>
    </row>
    <row r="148" spans="1:65" s="12" customFormat="1" ht="13.2" x14ac:dyDescent="0.25">
      <c r="B148" s="123"/>
      <c r="D148" s="124" t="s">
        <v>72</v>
      </c>
      <c r="E148" s="133" t="s">
        <v>178</v>
      </c>
      <c r="F148" s="133" t="s">
        <v>179</v>
      </c>
      <c r="J148" s="134">
        <f>BK148</f>
        <v>0</v>
      </c>
      <c r="L148" s="123"/>
      <c r="M148" s="127"/>
      <c r="N148" s="128"/>
      <c r="O148" s="128"/>
      <c r="P148" s="129">
        <f>P149</f>
        <v>0</v>
      </c>
      <c r="Q148" s="128"/>
      <c r="R148" s="129">
        <f>R149</f>
        <v>0</v>
      </c>
      <c r="S148" s="128"/>
      <c r="T148" s="130">
        <f>T149</f>
        <v>0</v>
      </c>
      <c r="V148" s="27"/>
      <c r="AR148" s="124" t="s">
        <v>81</v>
      </c>
      <c r="AT148" s="131" t="s">
        <v>72</v>
      </c>
      <c r="AU148" s="131" t="s">
        <v>81</v>
      </c>
      <c r="AY148" s="124" t="s">
        <v>109</v>
      </c>
      <c r="BK148" s="132">
        <f>BK149</f>
        <v>0</v>
      </c>
    </row>
    <row r="149" spans="1:65" s="2" customFormat="1" ht="34.200000000000003" x14ac:dyDescent="0.2">
      <c r="A149" s="27"/>
      <c r="B149" s="135"/>
      <c r="C149" s="157">
        <v>22</v>
      </c>
      <c r="D149" s="157" t="s">
        <v>135</v>
      </c>
      <c r="E149" s="158" t="s">
        <v>180</v>
      </c>
      <c r="F149" s="159" t="s">
        <v>196</v>
      </c>
      <c r="G149" s="160" t="s">
        <v>181</v>
      </c>
      <c r="H149" s="161">
        <v>165</v>
      </c>
      <c r="I149" s="161">
        <v>0</v>
      </c>
      <c r="J149" s="161">
        <f>ROUND(I149*H149,3)</f>
        <v>0</v>
      </c>
      <c r="K149" s="162"/>
      <c r="L149" s="163"/>
      <c r="M149" s="166" t="s">
        <v>1</v>
      </c>
      <c r="N149" s="167" t="s">
        <v>39</v>
      </c>
      <c r="O149" s="168">
        <v>0</v>
      </c>
      <c r="P149" s="168">
        <f>O149*H149</f>
        <v>0</v>
      </c>
      <c r="Q149" s="168">
        <v>0</v>
      </c>
      <c r="R149" s="168">
        <f>Q149*H149</f>
        <v>0</v>
      </c>
      <c r="S149" s="168">
        <v>0</v>
      </c>
      <c r="T149" s="169">
        <f>S149*H149</f>
        <v>0</v>
      </c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27"/>
      <c r="AR149" s="146" t="s">
        <v>138</v>
      </c>
      <c r="AT149" s="146" t="s">
        <v>135</v>
      </c>
      <c r="AU149" s="146" t="s">
        <v>117</v>
      </c>
      <c r="AY149" s="15" t="s">
        <v>109</v>
      </c>
      <c r="BE149" s="147">
        <f>IF(N149="základná",J149,0)</f>
        <v>0</v>
      </c>
      <c r="BF149" s="147">
        <f>IF(N149="znížená",J149,0)</f>
        <v>0</v>
      </c>
      <c r="BG149" s="147">
        <f>IF(N149="zákl. prenesená",J149,0)</f>
        <v>0</v>
      </c>
      <c r="BH149" s="147">
        <f>IF(N149="zníž. prenesená",J149,0)</f>
        <v>0</v>
      </c>
      <c r="BI149" s="147">
        <f>IF(N149="nulová",J149,0)</f>
        <v>0</v>
      </c>
      <c r="BJ149" s="15" t="s">
        <v>117</v>
      </c>
      <c r="BK149" s="148">
        <f>ROUND(I149*H149,3)</f>
        <v>0</v>
      </c>
      <c r="BL149" s="15" t="s">
        <v>122</v>
      </c>
      <c r="BM149" s="146" t="s">
        <v>182</v>
      </c>
    </row>
    <row r="150" spans="1:65" s="2" customFormat="1" x14ac:dyDescent="0.2">
      <c r="A150" s="27"/>
      <c r="B150" s="42"/>
      <c r="C150" s="43"/>
      <c r="D150" s="43"/>
      <c r="E150" s="43"/>
      <c r="F150" s="43"/>
      <c r="G150" s="43"/>
      <c r="H150" s="43"/>
      <c r="I150" s="43"/>
      <c r="J150" s="43"/>
      <c r="K150" s="43"/>
      <c r="L150" s="28"/>
      <c r="M150" s="27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27"/>
    </row>
  </sheetData>
  <autoFilter ref="C120:K149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2.SO2 - Drobná architektúra</vt:lpstr>
      <vt:lpstr>'2.SO2 - Drobná architektúra'!Názvy_tlače</vt:lpstr>
      <vt:lpstr>'Rekapitulácia stavby'!Názvy_tlače</vt:lpstr>
      <vt:lpstr>'2.SO2 - Drobná architektúra'!Oblasť_tlače</vt:lpstr>
      <vt:lpstr>'Rekapitulácia stavby'!Oblasť_tlače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DELL\Julia</dc:creator>
  <cp:lastModifiedBy>JA</cp:lastModifiedBy>
  <dcterms:created xsi:type="dcterms:W3CDTF">2020-12-07T15:22:35Z</dcterms:created>
  <dcterms:modified xsi:type="dcterms:W3CDTF">2022-07-07T13:18:45Z</dcterms:modified>
</cp:coreProperties>
</file>